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E:\☆業務効率化\処遇\"/>
    </mc:Choice>
  </mc:AlternateContent>
  <xr:revisionPtr revIDLastSave="0" documentId="8_{BF63838E-3B3C-4AAD-96A2-C81736B5040E}"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<sst xmlns="http://schemas.openxmlformats.org/spreadsheetml/2006/main" count="4627" uniqueCount="2317">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</sst>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9972" y="357851"/>
          <a:ext cx="11037340" cy="184408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5" t="s">
        <v>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3"/>
      <c r="Z36" s="373"/>
      <c r="AA36" s="373"/>
    </row>
    <row r="37" spans="1:29" ht="20.100000000000001" customHeight="1" thickBot="1">
      <c r="A37" s="373"/>
      <c r="B37" s="379"/>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3"/>
      <c r="Z37" s="373"/>
      <c r="AA37" s="373"/>
      <c r="AC37" t="s">
        <v>16</v>
      </c>
    </row>
    <row r="38" spans="1:29" ht="20.100000000000001" customHeight="1" thickBot="1">
      <c r="A38" s="373"/>
      <c r="B38" s="378" t="s">
        <v>17</v>
      </c>
      <c r="C38" s="520" t="s">
        <v>18</v>
      </c>
      <c r="D38" s="520"/>
      <c r="E38" s="520"/>
      <c r="F38" s="520"/>
      <c r="G38" s="520"/>
      <c r="H38" s="520"/>
      <c r="I38" s="520"/>
      <c r="J38" s="520"/>
      <c r="K38" s="520"/>
      <c r="L38" s="521"/>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3"/>
      <c r="Z39" s="373"/>
      <c r="AA39" s="373"/>
    </row>
    <row r="40" spans="1:29" ht="20.100000000000001" customHeight="1">
      <c r="A40" s="373"/>
      <c r="B40" s="379"/>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3"/>
      <c r="Z40" s="373"/>
      <c r="AA40" s="373"/>
    </row>
    <row r="41" spans="1:29" ht="20.100000000000001" customHeight="1">
      <c r="A41" s="373"/>
      <c r="B41" s="378"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3"/>
      <c r="Z41" s="373"/>
      <c r="AA41" s="373"/>
    </row>
    <row r="42" spans="1:29" ht="20.100000000000001" customHeight="1">
      <c r="A42" s="373"/>
      <c r="B42" s="379"/>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3"/>
      <c r="Z42" s="373"/>
      <c r="AA42" s="373"/>
    </row>
    <row r="43" spans="1:29" ht="20.100000000000001" customHeight="1">
      <c r="A43" s="373"/>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3"/>
      <c r="Z43" s="373"/>
      <c r="AA43" s="373"/>
    </row>
    <row r="44" spans="1:29" ht="20.100000000000001" customHeight="1">
      <c r="A44" s="373"/>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3"/>
      <c r="Z44" s="373"/>
      <c r="AA44" s="373"/>
    </row>
    <row r="45" spans="1:29" ht="20.100000000000001" customHeight="1">
      <c r="A45" s="373"/>
      <c r="B45" s="378"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3"/>
      <c r="Z45" s="373"/>
      <c r="AA45" s="373"/>
    </row>
    <row r="46" spans="1:29" ht="20.100000000000001" customHeight="1" thickBot="1">
      <c r="A46" s="373"/>
      <c r="B46" s="384"/>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45</v>
      </c>
      <c r="S52" s="502"/>
      <c r="T52" s="502"/>
      <c r="U52" s="502"/>
      <c r="V52" s="502"/>
      <c r="W52" s="388" t="s">
        <v>46</v>
      </c>
      <c r="X52" s="502"/>
      <c r="Y52" s="544"/>
      <c r="Z52" s="385"/>
      <c r="AA52" s="385"/>
    </row>
    <row r="53" spans="1:27" ht="33.950000000000003" customHeight="1">
      <c r="A53" s="373"/>
      <c r="B53" s="389">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22" t="s">
        <v>49</v>
      </c>
      <c r="X53" s="123" t="s">
        <v>50</v>
      </c>
      <c r="Y53" s="453" t="s">
        <v>51</v>
      </c>
      <c r="Z53" s="390"/>
      <c r="AA53" s="391"/>
    </row>
    <row r="54" spans="1:27" ht="33.950000000000003" customHeight="1">
      <c r="A54" s="373"/>
      <c r="B54" s="392">
        <f>B53+1</f>
        <v>2</v>
      </c>
      <c r="C54" s="498">
        <v>1334567890</v>
      </c>
      <c r="D54" s="499"/>
      <c r="E54" s="499"/>
      <c r="F54" s="499"/>
      <c r="G54" s="499"/>
      <c r="H54" s="499"/>
      <c r="I54" s="499"/>
      <c r="J54" s="499"/>
      <c r="K54" s="499"/>
      <c r="L54" s="500"/>
      <c r="M54" s="503" t="s">
        <v>52</v>
      </c>
      <c r="N54" s="504"/>
      <c r="O54" s="504"/>
      <c r="P54" s="504"/>
      <c r="Q54" s="505"/>
      <c r="R54" s="484" t="s">
        <v>48</v>
      </c>
      <c r="S54" s="485"/>
      <c r="T54" s="485"/>
      <c r="U54" s="485"/>
      <c r="V54" s="486"/>
      <c r="W54" s="463" t="s">
        <v>49</v>
      </c>
      <c r="X54" s="4" t="s">
        <v>50</v>
      </c>
      <c r="Y54" s="5" t="s">
        <v>53</v>
      </c>
      <c r="Z54" s="390"/>
      <c r="AA54" s="391"/>
    </row>
    <row r="55" spans="1:27" ht="33.950000000000003" customHeight="1">
      <c r="A55" s="373"/>
      <c r="B55" s="392">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63" t="s">
        <v>49</v>
      </c>
      <c r="X55" s="4" t="s">
        <v>54</v>
      </c>
      <c r="Y55" s="5" t="s">
        <v>55</v>
      </c>
      <c r="Z55" s="390"/>
      <c r="AA55" s="391"/>
    </row>
    <row r="56" spans="1:27" ht="33.950000000000003" customHeight="1">
      <c r="A56" s="373"/>
      <c r="B56" s="392">
        <f t="shared" si="0"/>
        <v>4</v>
      </c>
      <c r="C56" s="498">
        <v>1334567892</v>
      </c>
      <c r="D56" s="499"/>
      <c r="E56" s="499"/>
      <c r="F56" s="499"/>
      <c r="G56" s="499"/>
      <c r="H56" s="499"/>
      <c r="I56" s="499"/>
      <c r="J56" s="499"/>
      <c r="K56" s="499"/>
      <c r="L56" s="500"/>
      <c r="M56" s="484" t="s">
        <v>56</v>
      </c>
      <c r="N56" s="485"/>
      <c r="O56" s="485"/>
      <c r="P56" s="485"/>
      <c r="Q56" s="486"/>
      <c r="R56" s="484" t="s">
        <v>48</v>
      </c>
      <c r="S56" s="485"/>
      <c r="T56" s="485"/>
      <c r="U56" s="485"/>
      <c r="V56" s="486"/>
      <c r="W56" s="463" t="s">
        <v>57</v>
      </c>
      <c r="X56" s="4" t="s">
        <v>58</v>
      </c>
      <c r="Y56" s="5" t="s">
        <v>59</v>
      </c>
      <c r="Z56" s="390"/>
      <c r="AA56" s="391"/>
    </row>
    <row r="57" spans="1:27" ht="33.950000000000003" customHeight="1">
      <c r="A57" s="373"/>
      <c r="B57" s="392">
        <f t="shared" si="0"/>
        <v>5</v>
      </c>
      <c r="C57" s="498">
        <v>1334567893</v>
      </c>
      <c r="D57" s="499"/>
      <c r="E57" s="499"/>
      <c r="F57" s="499"/>
      <c r="G57" s="499"/>
      <c r="H57" s="499"/>
      <c r="I57" s="499"/>
      <c r="J57" s="499"/>
      <c r="K57" s="499"/>
      <c r="L57" s="500"/>
      <c r="M57" s="484" t="s">
        <v>60</v>
      </c>
      <c r="N57" s="485"/>
      <c r="O57" s="485"/>
      <c r="P57" s="485"/>
      <c r="Q57" s="486"/>
      <c r="R57" s="484" t="s">
        <v>61</v>
      </c>
      <c r="S57" s="485"/>
      <c r="T57" s="485"/>
      <c r="U57" s="485"/>
      <c r="V57" s="486"/>
      <c r="W57" s="463" t="s">
        <v>62</v>
      </c>
      <c r="X57" s="4" t="s">
        <v>63</v>
      </c>
      <c r="Y57" s="5" t="s">
        <v>64</v>
      </c>
      <c r="Z57" s="390"/>
      <c r="AA57" s="391"/>
    </row>
    <row r="58" spans="1:27" ht="33.950000000000003" customHeight="1">
      <c r="A58" s="373"/>
      <c r="B58" s="392">
        <f t="shared" si="0"/>
        <v>6</v>
      </c>
      <c r="C58" s="498">
        <v>1334567893</v>
      </c>
      <c r="D58" s="499"/>
      <c r="E58" s="499"/>
      <c r="F58" s="499"/>
      <c r="G58" s="499"/>
      <c r="H58" s="499"/>
      <c r="I58" s="499"/>
      <c r="J58" s="499"/>
      <c r="K58" s="499"/>
      <c r="L58" s="500"/>
      <c r="M58" s="484" t="s">
        <v>60</v>
      </c>
      <c r="N58" s="485"/>
      <c r="O58" s="485"/>
      <c r="P58" s="485"/>
      <c r="Q58" s="486"/>
      <c r="R58" s="484" t="s">
        <v>61</v>
      </c>
      <c r="S58" s="485"/>
      <c r="T58" s="485"/>
      <c r="U58" s="485"/>
      <c r="V58" s="486"/>
      <c r="W58" s="463" t="s">
        <v>62</v>
      </c>
      <c r="X58" s="4" t="s">
        <v>63</v>
      </c>
      <c r="Y58" s="5" t="s">
        <v>64</v>
      </c>
      <c r="Z58" s="390"/>
      <c r="AA58" s="391"/>
    </row>
    <row r="59" spans="1:27" ht="33.950000000000003" customHeight="1">
      <c r="A59" s="373"/>
      <c r="B59" s="392">
        <f t="shared" si="0"/>
        <v>7</v>
      </c>
      <c r="C59" s="498">
        <v>1334567894</v>
      </c>
      <c r="D59" s="499"/>
      <c r="E59" s="499"/>
      <c r="F59" s="499"/>
      <c r="G59" s="499"/>
      <c r="H59" s="499"/>
      <c r="I59" s="499"/>
      <c r="J59" s="499"/>
      <c r="K59" s="499"/>
      <c r="L59" s="500"/>
      <c r="M59" s="484" t="s">
        <v>60</v>
      </c>
      <c r="N59" s="485"/>
      <c r="O59" s="485"/>
      <c r="P59" s="485"/>
      <c r="Q59" s="486"/>
      <c r="R59" s="484" t="s">
        <v>61</v>
      </c>
      <c r="S59" s="485"/>
      <c r="T59" s="485"/>
      <c r="U59" s="485"/>
      <c r="V59" s="486"/>
      <c r="W59" s="463" t="s">
        <v>62</v>
      </c>
      <c r="X59" s="4" t="s">
        <v>63</v>
      </c>
      <c r="Y59" s="5" t="s">
        <v>65</v>
      </c>
      <c r="Z59" s="390"/>
      <c r="AA59" s="391"/>
    </row>
    <row r="60" spans="1:27" ht="33.950000000000003" customHeight="1">
      <c r="A60" s="373"/>
      <c r="B60" s="392">
        <f t="shared" si="0"/>
        <v>8</v>
      </c>
      <c r="C60" s="498" t="s">
        <v>66</v>
      </c>
      <c r="D60" s="499"/>
      <c r="E60" s="499"/>
      <c r="F60" s="499"/>
      <c r="G60" s="499"/>
      <c r="H60" s="499"/>
      <c r="I60" s="499"/>
      <c r="J60" s="499"/>
      <c r="K60" s="499"/>
      <c r="L60" s="500"/>
      <c r="M60" s="484" t="s">
        <v>47</v>
      </c>
      <c r="N60" s="485"/>
      <c r="O60" s="485"/>
      <c r="P60" s="485"/>
      <c r="Q60" s="486"/>
      <c r="R60" s="484" t="s">
        <v>47</v>
      </c>
      <c r="S60" s="485"/>
      <c r="T60" s="485"/>
      <c r="U60" s="485"/>
      <c r="V60" s="486"/>
      <c r="W60" s="463" t="s">
        <v>67</v>
      </c>
      <c r="X60" s="4" t="s">
        <v>58</v>
      </c>
      <c r="Y60" s="464" t="s">
        <v>64</v>
      </c>
      <c r="Z60" s="390"/>
      <c r="AA60" s="391"/>
    </row>
    <row r="61" spans="1:27" ht="33.950000000000003" customHeight="1">
      <c r="A61" s="373"/>
      <c r="B61" s="392">
        <f t="shared" si="0"/>
        <v>9</v>
      </c>
      <c r="C61" s="498" t="s">
        <v>2311</v>
      </c>
      <c r="D61" s="499"/>
      <c r="E61" s="499"/>
      <c r="F61" s="499"/>
      <c r="G61" s="499"/>
      <c r="H61" s="499"/>
      <c r="I61" s="499"/>
      <c r="J61" s="499"/>
      <c r="K61" s="499"/>
      <c r="L61" s="500"/>
      <c r="M61" s="484" t="s">
        <v>60</v>
      </c>
      <c r="N61" s="485"/>
      <c r="O61" s="485"/>
      <c r="P61" s="485"/>
      <c r="Q61" s="486"/>
      <c r="R61" s="484" t="s">
        <v>61</v>
      </c>
      <c r="S61" s="485"/>
      <c r="T61" s="485"/>
      <c r="U61" s="485"/>
      <c r="V61" s="486"/>
      <c r="W61" s="463" t="s">
        <v>62</v>
      </c>
      <c r="X61" s="4" t="s">
        <v>2313</v>
      </c>
      <c r="Y61" s="464" t="s">
        <v>399</v>
      </c>
      <c r="Z61" s="390"/>
      <c r="AA61" s="391"/>
    </row>
    <row r="62" spans="1:27" ht="33.950000000000003" customHeight="1">
      <c r="A62" s="373"/>
      <c r="B62" s="392">
        <f t="shared" si="0"/>
        <v>10</v>
      </c>
      <c r="C62" s="498" t="s">
        <v>2312</v>
      </c>
      <c r="D62" s="499"/>
      <c r="E62" s="499"/>
      <c r="F62" s="499"/>
      <c r="G62" s="499"/>
      <c r="H62" s="499"/>
      <c r="I62" s="499"/>
      <c r="J62" s="499"/>
      <c r="K62" s="499"/>
      <c r="L62" s="500"/>
      <c r="M62" s="484" t="s">
        <v>47</v>
      </c>
      <c r="N62" s="485"/>
      <c r="O62" s="485"/>
      <c r="P62" s="485"/>
      <c r="Q62" s="486"/>
      <c r="R62" s="484" t="s">
        <v>47</v>
      </c>
      <c r="S62" s="485"/>
      <c r="T62" s="485"/>
      <c r="U62" s="485"/>
      <c r="V62" s="486"/>
      <c r="W62" s="463" t="s">
        <v>67</v>
      </c>
      <c r="X62" s="4" t="s">
        <v>2314</v>
      </c>
      <c r="Y62" s="5" t="s">
        <v>55</v>
      </c>
      <c r="Z62" s="390"/>
      <c r="AA62" s="391"/>
    </row>
    <row r="63" spans="1:27" ht="33.950000000000003" customHeight="1">
      <c r="A63" s="373"/>
      <c r="B63" s="392">
        <f t="shared" si="0"/>
        <v>11</v>
      </c>
      <c r="C63" s="498" t="s">
        <v>2315</v>
      </c>
      <c r="D63" s="499"/>
      <c r="E63" s="499"/>
      <c r="F63" s="499"/>
      <c r="G63" s="499"/>
      <c r="H63" s="499"/>
      <c r="I63" s="499"/>
      <c r="J63" s="499"/>
      <c r="K63" s="499"/>
      <c r="L63" s="500"/>
      <c r="M63" s="484" t="s">
        <v>60</v>
      </c>
      <c r="N63" s="485"/>
      <c r="O63" s="485"/>
      <c r="P63" s="485"/>
      <c r="Q63" s="486"/>
      <c r="R63" s="484" t="s">
        <v>61</v>
      </c>
      <c r="S63" s="485"/>
      <c r="T63" s="485"/>
      <c r="U63" s="485"/>
      <c r="V63" s="486"/>
      <c r="W63" s="463" t="s">
        <v>62</v>
      </c>
      <c r="X63" s="4" t="s">
        <v>2313</v>
      </c>
      <c r="Y63" s="464" t="s">
        <v>404</v>
      </c>
      <c r="Z63" s="390"/>
      <c r="AA63" s="391"/>
    </row>
    <row r="64" spans="1:27" ht="33.950000000000003" customHeight="1">
      <c r="A64" s="373"/>
      <c r="B64" s="392">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63" t="s">
        <v>67</v>
      </c>
      <c r="X64" s="4" t="s">
        <v>2314</v>
      </c>
      <c r="Y64" s="5" t="s">
        <v>410</v>
      </c>
      <c r="Z64" s="390"/>
      <c r="AA64" s="391"/>
    </row>
    <row r="65" spans="1:27" ht="33.950000000000003" customHeight="1">
      <c r="A65" s="373"/>
      <c r="B65" s="392">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50000000000003" customHeight="1">
      <c r="A66" s="373"/>
      <c r="B66" s="392">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50000000000003" customHeight="1">
      <c r="A67" s="373"/>
      <c r="B67" s="392">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50000000000003" customHeight="1">
      <c r="A68" s="373"/>
      <c r="B68" s="392">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50000000000003" customHeight="1">
      <c r="A69" s="373"/>
      <c r="B69" s="392">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50000000000003" customHeight="1">
      <c r="A70" s="373"/>
      <c r="B70" s="392">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50000000000003" customHeight="1">
      <c r="A71" s="373"/>
      <c r="B71" s="392">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50000000000003" customHeight="1">
      <c r="A72" s="373"/>
      <c r="B72" s="392">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50000000000003" customHeight="1">
      <c r="A73" s="373"/>
      <c r="B73" s="392">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50000000000003" customHeight="1">
      <c r="A74" s="373"/>
      <c r="B74" s="392">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50000000000003" customHeight="1">
      <c r="A75" s="373"/>
      <c r="B75" s="392">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50000000000003" customHeight="1">
      <c r="A76" s="373"/>
      <c r="B76" s="392">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50000000000003" customHeight="1">
      <c r="A77" s="373"/>
      <c r="B77" s="392">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50000000000003" customHeight="1">
      <c r="A78" s="373"/>
      <c r="B78" s="392">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50000000000003" customHeight="1">
      <c r="A79" s="373"/>
      <c r="B79" s="392">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50000000000003" customHeight="1">
      <c r="A80" s="373"/>
      <c r="B80" s="392">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50000000000003" customHeight="1">
      <c r="A81" s="373"/>
      <c r="B81" s="392">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50000000000003" customHeight="1">
      <c r="A82" s="373"/>
      <c r="B82" s="392">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50000000000003" customHeight="1">
      <c r="A83" s="373"/>
      <c r="B83" s="392">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50000000000003" customHeight="1">
      <c r="A84" s="373"/>
      <c r="B84" s="392">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50000000000003" customHeight="1">
      <c r="A85" s="373"/>
      <c r="B85" s="392">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50000000000003" customHeight="1">
      <c r="A86" s="373"/>
      <c r="B86" s="392">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50000000000003" customHeight="1">
      <c r="A87" s="373"/>
      <c r="B87" s="392">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50000000000003" customHeight="1">
      <c r="A88" s="373"/>
      <c r="B88" s="392">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50000000000003" customHeight="1">
      <c r="A89" s="373"/>
      <c r="B89" s="392">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50000000000003" customHeight="1">
      <c r="A90" s="373"/>
      <c r="B90" s="392">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50000000000003" customHeight="1">
      <c r="A91" s="373"/>
      <c r="B91" s="392">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50000000000003" customHeight="1">
      <c r="A92" s="373"/>
      <c r="B92" s="392">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50000000000003" customHeight="1">
      <c r="A93" s="373"/>
      <c r="B93" s="392">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50000000000003" customHeight="1">
      <c r="A94" s="373"/>
      <c r="B94" s="392">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50000000000003" customHeight="1">
      <c r="A95" s="373"/>
      <c r="B95" s="392">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50000000000003" customHeight="1">
      <c r="A96" s="373"/>
      <c r="B96" s="392">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50000000000003" customHeight="1">
      <c r="A97" s="373"/>
      <c r="B97" s="392">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50000000000003" customHeight="1">
      <c r="A98" s="373"/>
      <c r="B98" s="392">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50000000000003" customHeight="1">
      <c r="A99" s="373"/>
      <c r="B99" s="392">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50000000000003" customHeight="1">
      <c r="A100" s="373"/>
      <c r="B100" s="392">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50000000000003" customHeight="1">
      <c r="A101" s="373"/>
      <c r="B101" s="392">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50000000000003" customHeight="1">
      <c r="A102" s="373"/>
      <c r="B102" s="392">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50000000000003" customHeight="1">
      <c r="A103" s="373"/>
      <c r="B103" s="392">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50000000000003" customHeight="1">
      <c r="A104" s="373"/>
      <c r="B104" s="392">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50000000000003" customHeight="1">
      <c r="A105" s="373"/>
      <c r="B105" s="392">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50000000000003" customHeight="1">
      <c r="A106" s="373"/>
      <c r="B106" s="392">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50000000000003" customHeight="1">
      <c r="A107" s="373"/>
      <c r="B107" s="392">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50000000000003" customHeight="1">
      <c r="A108" s="373"/>
      <c r="B108" s="392">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50000000000003" customHeight="1">
      <c r="A109" s="373"/>
      <c r="B109" s="392">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50000000000003" customHeight="1">
      <c r="A110" s="373"/>
      <c r="B110" s="392">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50000000000003" customHeight="1">
      <c r="A111" s="373"/>
      <c r="B111" s="392">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50000000000003" customHeight="1">
      <c r="A112" s="373"/>
      <c r="B112" s="392">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50000000000003" customHeight="1">
      <c r="A113" s="373"/>
      <c r="B113" s="392">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50000000000003" customHeight="1">
      <c r="A114" s="373"/>
      <c r="B114" s="392">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50000000000003" customHeight="1">
      <c r="A115" s="373"/>
      <c r="B115" s="392">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50000000000003" customHeight="1">
      <c r="A116" s="373"/>
      <c r="B116" s="392">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50000000000003" customHeight="1">
      <c r="A117" s="373"/>
      <c r="B117" s="392">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50000000000003" customHeight="1">
      <c r="A118" s="373"/>
      <c r="B118" s="392">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50000000000003" customHeight="1">
      <c r="A119" s="373"/>
      <c r="B119" s="392">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50000000000003" customHeight="1">
      <c r="A120" s="373"/>
      <c r="B120" s="392">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50000000000003" customHeight="1">
      <c r="A121" s="373"/>
      <c r="B121" s="392">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50000000000003" customHeight="1">
      <c r="A122" s="373"/>
      <c r="B122" s="392">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50000000000003" customHeight="1">
      <c r="A123" s="373"/>
      <c r="B123" s="392">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50000000000003" customHeight="1">
      <c r="A124" s="373"/>
      <c r="B124" s="392">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50000000000003" customHeight="1">
      <c r="A125" s="373"/>
      <c r="B125" s="392">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50000000000003" customHeight="1">
      <c r="A126" s="373"/>
      <c r="B126" s="392">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50000000000003" customHeight="1">
      <c r="A127" s="373"/>
      <c r="B127" s="392">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50000000000003" customHeight="1">
      <c r="A128" s="373"/>
      <c r="B128" s="392">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50000000000003" customHeight="1">
      <c r="A129" s="373"/>
      <c r="B129" s="392">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50000000000003" customHeight="1">
      <c r="A130" s="373"/>
      <c r="B130" s="392">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50000000000003" customHeight="1">
      <c r="A131" s="373"/>
      <c r="B131" s="392">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50000000000003" customHeight="1">
      <c r="A132" s="373"/>
      <c r="B132" s="392">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50000000000003" customHeight="1">
      <c r="A133" s="373"/>
      <c r="B133" s="392">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50000000000003" customHeight="1">
      <c r="A134" s="373"/>
      <c r="B134" s="392">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50000000000003" customHeight="1">
      <c r="A135" s="373"/>
      <c r="B135" s="392">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50000000000003" customHeight="1">
      <c r="A136" s="373"/>
      <c r="B136" s="392">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50000000000003" customHeight="1">
      <c r="A137" s="373"/>
      <c r="B137" s="392">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50000000000003" customHeight="1">
      <c r="A138" s="373"/>
      <c r="B138" s="392">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50000000000003" customHeight="1">
      <c r="A139" s="373"/>
      <c r="B139" s="392">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50000000000003" customHeight="1">
      <c r="A140" s="373"/>
      <c r="B140" s="392">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50000000000003" customHeight="1">
      <c r="A141" s="373"/>
      <c r="B141" s="392">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50000000000003" customHeight="1">
      <c r="A142" s="373"/>
      <c r="B142" s="392">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50000000000003" customHeight="1">
      <c r="A143" s="373"/>
      <c r="B143" s="392">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50000000000003" customHeight="1">
      <c r="A144" s="373"/>
      <c r="B144" s="392">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50000000000003" customHeight="1">
      <c r="A145" s="373"/>
      <c r="B145" s="392">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50000000000003" customHeight="1">
      <c r="A146" s="373"/>
      <c r="B146" s="392">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50000000000003" customHeight="1">
      <c r="A147" s="373"/>
      <c r="B147" s="392">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50000000000003" customHeight="1">
      <c r="A148" s="373"/>
      <c r="B148" s="392">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50000000000003" customHeight="1">
      <c r="A149" s="373"/>
      <c r="B149" s="392">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50000000000003" customHeight="1">
      <c r="A150" s="373"/>
      <c r="B150" s="392">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50000000000003" customHeight="1">
      <c r="A151" s="373"/>
      <c r="B151" s="392">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50000000000003" customHeight="1" thickBot="1">
      <c r="A152" s="373"/>
      <c r="B152" s="392">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5" t="s">
        <v>69</v>
      </c>
      <c r="AA1" s="725"/>
      <c r="AB1" s="725"/>
      <c r="AC1" s="725"/>
      <c r="AD1" s="725" t="str">
        <f>IF(基本情報入力シート!C32="","",基本情報入力シート!C32)</f>
        <v>○○市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72</v>
      </c>
      <c r="C8" s="730"/>
      <c r="D8" s="730"/>
      <c r="E8" s="730"/>
      <c r="F8" s="730"/>
      <c r="G8" s="730"/>
      <c r="H8" s="136" t="s">
        <v>18</v>
      </c>
      <c r="I8" s="737" t="str">
        <f>IF(基本情報入力シート!AC38="－","",基本情報入力シート!AC38)</f>
        <v>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7" t="s">
        <v>83</v>
      </c>
      <c r="F20" s="627"/>
      <c r="G20" s="627"/>
      <c r="H20" s="627"/>
      <c r="I20" s="627"/>
      <c r="J20" s="627"/>
      <c r="K20" s="627"/>
      <c r="L20" s="627"/>
      <c r="M20" s="627"/>
      <c r="N20" s="627"/>
      <c r="O20" s="627"/>
      <c r="P20" s="632"/>
      <c r="Q20" s="633">
        <v>1000000</v>
      </c>
      <c r="R20" s="634"/>
      <c r="S20" s="634"/>
      <c r="T20" s="634"/>
      <c r="U20" s="634"/>
      <c r="V20" s="635"/>
      <c r="W20" s="163" t="s">
        <v>79</v>
      </c>
      <c r="X20" s="131" t="s">
        <v>84</v>
      </c>
      <c r="Y20" s="164" t="str">
        <f>IF(Q20&gt;Q19,"×","")</f>
        <v/>
      </c>
      <c r="Z20" s="130"/>
      <c r="AA20" s="130"/>
      <c r="AB20" s="130"/>
      <c r="AC20" s="130"/>
      <c r="AD20" s="130"/>
      <c r="AE20" s="130"/>
      <c r="AF20" s="130"/>
      <c r="AG20" s="130"/>
      <c r="AH20" s="130"/>
      <c r="AI20" s="130"/>
      <c r="AJ20" s="130"/>
      <c r="AK20" s="130"/>
      <c r="AL20" s="130"/>
      <c r="AM20" s="882" t="s">
        <v>85</v>
      </c>
      <c r="AN20" s="883"/>
      <c r="AO20" s="883"/>
      <c r="AP20" s="883"/>
      <c r="AQ20" s="883"/>
      <c r="AR20" s="883"/>
      <c r="AS20" s="883"/>
      <c r="AT20" s="883"/>
      <c r="AU20" s="883"/>
      <c r="AV20" s="883"/>
      <c r="AW20" s="883"/>
      <c r="AX20" s="883"/>
      <c r="AY20" s="883"/>
      <c r="AZ20" s="883"/>
      <c r="BA20" s="884"/>
    </row>
    <row r="21" spans="1:53" ht="21.75" customHeight="1" thickBot="1">
      <c r="A21" s="130"/>
      <c r="B21" s="165"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56" t="s">
        <v>79</v>
      </c>
      <c r="X21" s="131" t="s">
        <v>84</v>
      </c>
      <c r="Y21" s="607" t="str">
        <f>IFERROR(IF(Q22&gt;=Q21,"○","×"),"")</f>
        <v>×</v>
      </c>
      <c r="Z21" s="130"/>
      <c r="AA21" s="130"/>
      <c r="AB21" s="130"/>
      <c r="AC21" s="130"/>
      <c r="AD21" s="130"/>
      <c r="AE21" s="130"/>
      <c r="AF21" s="130"/>
      <c r="AG21" s="130"/>
      <c r="AH21" s="130"/>
      <c r="AI21" s="130"/>
      <c r="AJ21" s="130"/>
      <c r="AK21" s="130"/>
      <c r="AL21" s="130"/>
      <c r="AM21" s="553" t="s">
        <v>88</v>
      </c>
      <c r="AN21" s="554"/>
      <c r="AO21" s="554"/>
      <c r="AP21" s="554"/>
      <c r="AQ21" s="554"/>
      <c r="AR21" s="554"/>
      <c r="AS21" s="554"/>
      <c r="AT21" s="554"/>
      <c r="AU21" s="554"/>
      <c r="AV21" s="554"/>
      <c r="AW21" s="554"/>
      <c r="AX21" s="554"/>
      <c r="AY21" s="554"/>
      <c r="AZ21" s="554"/>
      <c r="BA21" s="555"/>
    </row>
    <row r="22" spans="1:53" ht="24.75" customHeight="1" thickBot="1">
      <c r="A22" s="130"/>
      <c r="B22" s="165"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66" t="s">
        <v>79</v>
      </c>
      <c r="X22" s="131" t="s">
        <v>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59" t="s">
        <v>79</v>
      </c>
      <c r="X25" s="131" t="s">
        <v>84</v>
      </c>
      <c r="Y25" s="872" t="str">
        <f>IFERROR(IF(Q25&lt;=0,"",IF(Q26&gt;=Q25,"○","△")),"")</f>
        <v>△</v>
      </c>
      <c r="Z25" s="131" t="s">
        <v>84</v>
      </c>
      <c r="AA25" s="607" t="str">
        <f>IFERROR(IF(Y25="△",IF(Q28&gt;=Q25,"○","×"),""),"")</f>
        <v>○</v>
      </c>
      <c r="AB25" s="130"/>
      <c r="AC25" s="130"/>
      <c r="AD25" s="130"/>
      <c r="AE25" s="130"/>
      <c r="AF25" s="130"/>
      <c r="AG25" s="130"/>
      <c r="AH25" s="130"/>
      <c r="AI25" s="130"/>
      <c r="AJ25" s="130"/>
      <c r="AK25" s="130"/>
      <c r="AL25" s="130"/>
    </row>
    <row r="26" spans="1:53" ht="39.75" customHeight="1" thickBot="1">
      <c r="A26" s="130"/>
      <c r="B26" s="165"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59" t="s">
        <v>79</v>
      </c>
      <c r="X26" s="131" t="s">
        <v>84</v>
      </c>
      <c r="Y26" s="873"/>
      <c r="Z26" s="131"/>
      <c r="AA26" s="661"/>
      <c r="AB26" s="130"/>
      <c r="AC26" s="130"/>
      <c r="AD26" s="130"/>
      <c r="AE26" s="130"/>
      <c r="AF26" s="130"/>
      <c r="AG26" s="130"/>
      <c r="AH26" s="130"/>
      <c r="AI26" s="130"/>
      <c r="AJ26" s="130"/>
      <c r="AK26" s="130"/>
      <c r="AL26" s="130"/>
    </row>
    <row r="27" spans="1:53" ht="27.75" customHeight="1" thickBot="1">
      <c r="A27" s="130"/>
      <c r="B27" s="165"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59" t="s">
        <v>79</v>
      </c>
      <c r="X27" s="130"/>
      <c r="Y27" s="130"/>
      <c r="Z27" s="131"/>
      <c r="AA27" s="661"/>
      <c r="AB27" s="130"/>
      <c r="AC27" s="130"/>
      <c r="AD27" s="130"/>
      <c r="AE27" s="130"/>
      <c r="AF27" s="130"/>
      <c r="AG27" s="130"/>
      <c r="AH27" s="130"/>
      <c r="AI27" s="130"/>
      <c r="AJ27" s="130"/>
      <c r="AK27" s="130"/>
      <c r="AL27" s="130"/>
      <c r="AM27" s="559" t="s">
        <v>98</v>
      </c>
      <c r="AN27" s="560"/>
      <c r="AO27" s="560"/>
      <c r="AP27" s="560"/>
      <c r="AQ27" s="560"/>
      <c r="AR27" s="560"/>
      <c r="AS27" s="560"/>
      <c r="AT27" s="560"/>
      <c r="AU27" s="560"/>
      <c r="AV27" s="560"/>
      <c r="AW27" s="560"/>
      <c r="AX27" s="560"/>
      <c r="AY27" s="560"/>
      <c r="AZ27" s="560"/>
      <c r="BA27" s="561"/>
    </row>
    <row r="28" spans="1:53" ht="18" customHeight="1" thickBot="1">
      <c r="A28" s="130"/>
      <c r="B28" s="165"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59" t="s">
        <v>79</v>
      </c>
      <c r="X28" s="130"/>
      <c r="Y28" s="130"/>
      <c r="Z28" s="130" t="s">
        <v>84</v>
      </c>
      <c r="AA28" s="608"/>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662" t="s">
        <v>102</v>
      </c>
      <c r="C29" s="714" t="s">
        <v>103</v>
      </c>
      <c r="D29" s="714"/>
      <c r="E29" s="715"/>
      <c r="F29" s="168"/>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69"/>
      <c r="AM29" s="128" t="b">
        <v>1</v>
      </c>
    </row>
    <row r="30" spans="1:53" ht="18" customHeight="1" thickBot="1">
      <c r="A30" s="130"/>
      <c r="B30" s="663"/>
      <c r="C30" s="716"/>
      <c r="D30" s="716"/>
      <c r="E30" s="717"/>
      <c r="F30" s="170"/>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187" t="s">
        <v>79</v>
      </c>
      <c r="X36" s="188" t="s">
        <v>84</v>
      </c>
      <c r="Y36" s="607" t="str">
        <f>IF(Q40="","",IF(Q36="","",IF(Q36&gt;=Q40,"○","×")))</f>
        <v>○</v>
      </c>
      <c r="Z36" s="189"/>
      <c r="AA36" s="183"/>
      <c r="AB36" s="183"/>
      <c r="AC36" s="183"/>
      <c r="AD36" s="185"/>
      <c r="AE36" s="185"/>
      <c r="AF36" s="185"/>
      <c r="AG36" s="185"/>
      <c r="AH36" s="185"/>
      <c r="AI36" s="185"/>
      <c r="AJ36" s="185"/>
      <c r="AK36" s="185"/>
      <c r="AL36" s="130"/>
      <c r="AM36" s="565" t="s">
        <v>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187" t="s">
        <v>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187" t="s">
        <v>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117</v>
      </c>
      <c r="D39" s="688"/>
      <c r="E39" s="688"/>
      <c r="F39" s="688"/>
      <c r="G39" s="688"/>
      <c r="H39" s="688"/>
      <c r="I39" s="688"/>
      <c r="J39" s="688"/>
      <c r="K39" s="688"/>
      <c r="L39" s="688"/>
      <c r="M39" s="688"/>
      <c r="N39" s="688"/>
      <c r="O39" s="688"/>
      <c r="P39" s="689"/>
      <c r="Q39" s="690">
        <v>120000</v>
      </c>
      <c r="R39" s="691"/>
      <c r="S39" s="691"/>
      <c r="T39" s="691"/>
      <c r="U39" s="691"/>
      <c r="V39" s="692"/>
      <c r="W39" s="187" t="s">
        <v>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190" t="s">
        <v>79</v>
      </c>
      <c r="X40" s="188" t="s">
        <v>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134</v>
      </c>
      <c r="C60" s="783"/>
      <c r="D60" s="783"/>
      <c r="E60" s="783"/>
      <c r="F60" s="783"/>
      <c r="G60" s="783"/>
      <c r="H60" s="783"/>
      <c r="I60" s="783"/>
      <c r="J60" s="783"/>
      <c r="K60" s="783"/>
      <c r="L60" s="783"/>
      <c r="M60" s="783"/>
      <c r="N60" s="783"/>
      <c r="O60" s="783"/>
      <c r="P60" s="783"/>
      <c r="Q60" s="783"/>
      <c r="R60" s="783"/>
      <c r="S60" s="784"/>
      <c r="T60" s="785">
        <f>'別紙様式3-3（６月以降分）'!N6</f>
        <v>8604462.0399999991</v>
      </c>
      <c r="U60" s="786"/>
      <c r="V60" s="786"/>
      <c r="W60" s="786"/>
      <c r="X60" s="786"/>
      <c r="Y60" s="203" t="s">
        <v>79</v>
      </c>
      <c r="Z60" s="204" t="s">
        <v>84</v>
      </c>
      <c r="AA60" s="172"/>
      <c r="AB60" s="130"/>
      <c r="AC60" s="130"/>
      <c r="AD60" s="130"/>
      <c r="AE60" s="130"/>
      <c r="AF60" s="130"/>
      <c r="AG60" s="130" t="s">
        <v>84</v>
      </c>
      <c r="AH60" s="205" t="str">
        <f>IF(T61&lt;T60,"×","")</f>
        <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6" t="s">
        <v>79</v>
      </c>
      <c r="Z61" s="130"/>
      <c r="AA61" s="207" t="s">
        <v>137</v>
      </c>
      <c r="AB61" s="636">
        <f>IFERROR(T62/T60*100,0)</f>
        <v>69.731262362568344</v>
      </c>
      <c r="AC61" s="637"/>
      <c r="AD61" s="638"/>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31" t="s">
        <v>84</v>
      </c>
      <c r="AB67" s="164" t="str">
        <f>IF('別紙様式3-2（４・５月）'!AF6="継続ベア加算なし","",IF(AM66=TRUE,"○","×"))</f>
        <v>○</v>
      </c>
      <c r="AC67" s="191"/>
      <c r="AD67" s="192"/>
      <c r="AE67" s="192"/>
      <c r="AF67" s="192"/>
      <c r="AG67" s="192"/>
      <c r="AH67" s="192"/>
      <c r="AI67" s="192"/>
      <c r="AJ67" s="192"/>
      <c r="AK67" s="192"/>
      <c r="AL67" s="192"/>
      <c r="AM67" s="888" t="s">
        <v>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6" t="s">
        <v>79</v>
      </c>
      <c r="AA71" s="172"/>
      <c r="AB71" s="226" t="s">
        <v>84</v>
      </c>
      <c r="AC71" s="607"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6" t="s">
        <v>79</v>
      </c>
      <c r="AA72" s="130"/>
      <c r="AB72" s="226" t="s">
        <v>84</v>
      </c>
      <c r="AC72" s="608"/>
      <c r="AD72" s="226"/>
      <c r="AE72" s="226"/>
      <c r="AF72" s="226"/>
      <c r="AG72" s="226"/>
      <c r="AH72" s="226"/>
      <c r="AI72" s="210"/>
      <c r="AJ72" s="210"/>
      <c r="AK72" s="210"/>
      <c r="AL72" s="210"/>
      <c r="AM72" s="227"/>
    </row>
    <row r="73" spans="1:82" ht="12.95" customHeight="1" thickBot="1">
      <c r="A73" s="130"/>
      <c r="B73" s="130"/>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30"/>
      <c r="AB73" s="130"/>
      <c r="AC73" s="130"/>
      <c r="AD73" s="209"/>
      <c r="AE73" s="228"/>
      <c r="AF73" s="228"/>
      <c r="AG73" s="209"/>
      <c r="AH73" s="130"/>
      <c r="AI73" s="210"/>
      <c r="AJ73" s="210"/>
      <c r="AK73" s="130"/>
      <c r="AL73" s="210"/>
      <c r="AM73" s="227"/>
    </row>
    <row r="74" spans="1:82" ht="12.95"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10"/>
      <c r="AK74" s="130"/>
      <c r="AL74" s="210"/>
      <c r="AM74" s="559" t="s">
        <v>154</v>
      </c>
      <c r="AN74" s="560"/>
      <c r="AO74" s="560"/>
      <c r="AP74" s="560"/>
      <c r="AQ74" s="560"/>
      <c r="AR74" s="560"/>
      <c r="AS74" s="560"/>
      <c r="AT74" s="560"/>
      <c r="AU74" s="560"/>
      <c r="AV74" s="560"/>
      <c r="AW74" s="560"/>
      <c r="AX74" s="560"/>
      <c r="AY74" s="560"/>
      <c r="AZ74" s="560"/>
      <c r="BA74" s="561"/>
    </row>
    <row r="75" spans="1:82" ht="12.95" customHeight="1" thickBot="1">
      <c r="A75" s="130"/>
      <c r="B75" s="130"/>
      <c r="C75" s="901"/>
      <c r="D75" s="772"/>
      <c r="E75" s="229"/>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30" t="s">
        <v>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5"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5" customHeight="1" thickBot="1">
      <c r="A77" s="130"/>
      <c r="B77" s="130"/>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30"/>
      <c r="AB77" s="130"/>
      <c r="AC77" s="130"/>
      <c r="AD77" s="209"/>
      <c r="AE77" s="228"/>
      <c r="AF77" s="228"/>
      <c r="AG77" s="209"/>
      <c r="AH77" s="130"/>
      <c r="AI77" s="130"/>
      <c r="AJ77" s="210"/>
      <c r="AK77" s="210"/>
      <c r="AL77" s="210"/>
      <c r="AM77" s="227"/>
    </row>
    <row r="78" spans="1:82" ht="12.95"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84</v>
      </c>
      <c r="AB78" s="605" t="s">
        <v>137</v>
      </c>
      <c r="AC78" s="599">
        <f>IFERROR(U79/U77*100,0)</f>
        <v>82</v>
      </c>
      <c r="AD78" s="600"/>
      <c r="AE78" s="601"/>
      <c r="AF78" s="605" t="s">
        <v>138</v>
      </c>
      <c r="AG78" s="605" t="s">
        <v>139</v>
      </c>
      <c r="AH78" s="606" t="s">
        <v>84</v>
      </c>
      <c r="AI78" s="607" t="str">
        <f>IF(OR('別紙様式3-2（４・５月）'!AF5="",U77=0),"",IF(AND(AC78&gt;=200/3,AC78&lt;=100),"○","×"))</f>
        <v>○</v>
      </c>
      <c r="AJ78" s="210"/>
      <c r="AK78" s="210"/>
      <c r="AL78" s="210"/>
      <c r="AM78" s="559" t="s">
        <v>158</v>
      </c>
      <c r="AN78" s="560"/>
      <c r="AO78" s="560"/>
      <c r="AP78" s="560"/>
      <c r="AQ78" s="560"/>
      <c r="AR78" s="560"/>
      <c r="AS78" s="560"/>
      <c r="AT78" s="560"/>
      <c r="AU78" s="560"/>
      <c r="AV78" s="560"/>
      <c r="AW78" s="560"/>
      <c r="AX78" s="560"/>
      <c r="AY78" s="560"/>
      <c r="AZ78" s="560"/>
      <c r="BA78" s="561"/>
    </row>
    <row r="79" spans="1:82" ht="12.95" customHeight="1" thickBot="1">
      <c r="A79" s="130"/>
      <c r="B79" s="130"/>
      <c r="C79" s="771"/>
      <c r="D79" s="772"/>
      <c r="E79" s="229"/>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30" t="s">
        <v>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5"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7" t="str">
        <f>IF(OR('別紙様式3-2（４・５月）'!AE5="処遇加算Ⅰ・Ⅱあり",'別紙様式3-3（６月以降分）'!AF5="旧処遇加算Ⅰ・Ⅱ相当あり"),"該当","")</f>
        <v>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7" t="str">
        <f>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166</v>
      </c>
      <c r="F89" s="775"/>
      <c r="G89" s="775"/>
      <c r="H89" s="775"/>
      <c r="I89" s="775"/>
      <c r="J89" s="775"/>
      <c r="K89" s="775"/>
      <c r="L89" s="775"/>
      <c r="M89" s="775"/>
      <c r="N89" s="775"/>
      <c r="O89" s="775"/>
      <c r="P89" s="775"/>
      <c r="Q89" s="775"/>
      <c r="R89" s="776"/>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174</v>
      </c>
      <c r="F95" s="775"/>
      <c r="G95" s="775"/>
      <c r="H95" s="775"/>
      <c r="I95" s="775"/>
      <c r="J95" s="775"/>
      <c r="K95" s="775"/>
      <c r="L95" s="775"/>
      <c r="M95" s="775"/>
      <c r="N95" s="775"/>
      <c r="O95" s="775"/>
      <c r="P95" s="775"/>
      <c r="Q95" s="775"/>
      <c r="R95" s="776"/>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4"/>
      <c r="C96" s="244"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86</v>
      </c>
      <c r="J99" s="267" t="s">
        <v>179</v>
      </c>
      <c r="K99" s="268"/>
      <c r="L99" s="268"/>
      <c r="M99" s="268"/>
      <c r="N99" s="268"/>
      <c r="O99" s="268"/>
      <c r="P99" s="268"/>
      <c r="Q99" s="268"/>
      <c r="R99" s="268"/>
      <c r="S99" s="820" t="s">
        <v>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0"/>
      <c r="C107" s="761"/>
      <c r="D107" s="797" t="s">
        <v>174</v>
      </c>
      <c r="E107" s="797"/>
      <c r="F107" s="797"/>
      <c r="G107" s="797"/>
      <c r="H107" s="797"/>
      <c r="I107" s="797"/>
      <c r="J107" s="797"/>
      <c r="K107" s="797"/>
      <c r="L107" s="797"/>
      <c r="M107" s="797"/>
      <c r="N107" s="797"/>
      <c r="O107" s="797"/>
      <c r="P107" s="797"/>
      <c r="Q107" s="798"/>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186</v>
      </c>
      <c r="D109" s="802"/>
      <c r="E109" s="802"/>
      <c r="F109" s="802"/>
      <c r="G109" s="282"/>
      <c r="H109" s="283"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193</v>
      </c>
      <c r="C117" s="775"/>
      <c r="D117" s="775"/>
      <c r="E117" s="775"/>
      <c r="F117" s="775"/>
      <c r="G117" s="775"/>
      <c r="H117" s="775"/>
      <c r="I117" s="775"/>
      <c r="J117" s="775"/>
      <c r="K117" s="775"/>
      <c r="L117" s="775"/>
      <c r="M117" s="775"/>
      <c r="N117" s="775"/>
      <c r="O117" s="775"/>
      <c r="P117" s="775"/>
      <c r="Q117" s="776"/>
      <c r="R117" s="173" t="s">
        <v>144</v>
      </c>
      <c r="S117" s="290" t="str">
        <f>'別紙様式3-2（４・５月）'!W8</f>
        <v>○</v>
      </c>
      <c r="T117" s="829" t="s">
        <v>194</v>
      </c>
      <c r="U117" s="829"/>
      <c r="V117" s="829"/>
      <c r="W117" s="829"/>
      <c r="X117" s="829"/>
      <c r="Y117" s="829"/>
      <c r="Z117" s="829"/>
      <c r="AA117" s="829"/>
      <c r="AB117" s="829"/>
      <c r="AC117" s="829"/>
      <c r="AD117" s="829"/>
      <c r="AE117" s="829"/>
      <c r="AF117" s="830"/>
      <c r="AG117" s="180"/>
      <c r="AH117" s="180"/>
      <c r="AI117" s="180"/>
      <c r="AJ117" s="180"/>
      <c r="AK117" s="130"/>
      <c r="AL117" s="130"/>
      <c r="AM117" s="291" t="str">
        <f>IF(COUNTIF(S117:S119,"×")&gt;=1,"×","")</f>
        <v/>
      </c>
      <c r="AY117" s="141"/>
    </row>
    <row r="118" spans="1:53" ht="27.75" customHeight="1" thickBot="1">
      <c r="A118" s="130"/>
      <c r="B118" s="825" t="s">
        <v>195</v>
      </c>
      <c r="C118" s="826"/>
      <c r="D118" s="826"/>
      <c r="E118" s="826"/>
      <c r="F118" s="826"/>
      <c r="G118" s="826"/>
      <c r="H118" s="826"/>
      <c r="I118" s="826"/>
      <c r="J118" s="826"/>
      <c r="K118" s="826"/>
      <c r="L118" s="826"/>
      <c r="M118" s="826"/>
      <c r="N118" s="826"/>
      <c r="O118" s="826"/>
      <c r="P118" s="826"/>
      <c r="Q118" s="827"/>
      <c r="R118" s="173" t="s">
        <v>144</v>
      </c>
      <c r="S118" s="292" t="str">
        <f>'別紙様式3-3（６月以降分）'!Z5</f>
        <v>○</v>
      </c>
      <c r="T118" s="828" t="s">
        <v>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197</v>
      </c>
      <c r="C119" s="826"/>
      <c r="D119" s="826"/>
      <c r="E119" s="826"/>
      <c r="F119" s="826"/>
      <c r="G119" s="826"/>
      <c r="H119" s="826"/>
      <c r="I119" s="826"/>
      <c r="J119" s="826"/>
      <c r="K119" s="826"/>
      <c r="L119" s="826"/>
      <c r="M119" s="826"/>
      <c r="N119" s="826"/>
      <c r="O119" s="826"/>
      <c r="P119" s="826"/>
      <c r="Q119" s="827"/>
      <c r="R119" s="173" t="s">
        <v>144</v>
      </c>
      <c r="S119" s="290" t="str">
        <f>'別紙様式3-3（６月以降分）'!Z7</f>
        <v>○</v>
      </c>
      <c r="T119" s="828" t="s">
        <v>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0</v>
      </c>
      <c r="AN125" s="300"/>
      <c r="AO125" s="300"/>
      <c r="AP125" s="301"/>
      <c r="AR125" s="140"/>
    </row>
    <row r="126" spans="1:53" s="135" customFormat="1" ht="18" customHeight="1" thickBot="1">
      <c r="A126" s="134"/>
      <c r="B126" s="308"/>
      <c r="C126" s="309"/>
      <c r="D126" s="310" t="s">
        <v>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138</v>
      </c>
      <c r="AL126" s="134"/>
      <c r="AM126" s="128" t="b">
        <v>0</v>
      </c>
      <c r="AN126" s="885" t="s">
        <v>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IF(OR('別紙様式3-2（４・５月）'!AE7="特定加算あり",'別紙様式3-3（６月以降分）'!AG5="旧特定加算相当あり"),"該当","")</f>
        <v>該当</v>
      </c>
      <c r="AJ132" s="808"/>
      <c r="AK132" s="809"/>
      <c r="AL132" s="130"/>
      <c r="AT132" s="141"/>
      <c r="AU132" s="141"/>
      <c r="AV132" s="141"/>
      <c r="AW132" s="141"/>
      <c r="AX132" s="141"/>
    </row>
    <row r="133" spans="1:54" ht="38.25" customHeight="1">
      <c r="A133" s="130"/>
      <c r="B133" s="225"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215</v>
      </c>
      <c r="C136" s="612"/>
      <c r="D136" s="612"/>
      <c r="E136" s="613"/>
      <c r="F136" s="282"/>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0</v>
      </c>
      <c r="AN137" s="559" t="s">
        <v>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221</v>
      </c>
      <c r="C140" s="612"/>
      <c r="D140" s="612"/>
      <c r="E140" s="613"/>
      <c r="F140" s="326"/>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0</v>
      </c>
      <c r="AN141" s="559" t="s">
        <v>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0</v>
      </c>
    </row>
    <row r="144" spans="1:54" s="135" customFormat="1" ht="13.5" customHeight="1" thickBot="1">
      <c r="A144" s="134"/>
      <c r="B144" s="611" t="s">
        <v>226</v>
      </c>
      <c r="C144" s="612"/>
      <c r="D144" s="612"/>
      <c r="E144" s="613"/>
      <c r="F144" s="329"/>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1</v>
      </c>
    </row>
    <row r="145" spans="1:54" s="135" customFormat="1" ht="22.5" customHeight="1">
      <c r="A145" s="134"/>
      <c r="B145" s="614"/>
      <c r="C145" s="615"/>
      <c r="D145" s="615"/>
      <c r="E145" s="616"/>
      <c r="F145" s="323"/>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0</v>
      </c>
      <c r="AN145" s="559" t="s">
        <v>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0</v>
      </c>
    </row>
    <row r="148" spans="1:54" s="135" customFormat="1" ht="22.5" customHeight="1" thickBot="1">
      <c r="A148" s="134"/>
      <c r="B148" s="611" t="s">
        <v>231</v>
      </c>
      <c r="C148" s="612"/>
      <c r="D148" s="612"/>
      <c r="E148" s="613"/>
      <c r="F148" s="326"/>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1</v>
      </c>
    </row>
    <row r="149" spans="1:54" s="135" customFormat="1" ht="15" customHeight="1">
      <c r="A149" s="134"/>
      <c r="B149" s="614"/>
      <c r="C149" s="615"/>
      <c r="D149" s="615"/>
      <c r="E149" s="616"/>
      <c r="F149" s="323"/>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0</v>
      </c>
      <c r="AN149" s="559" t="s">
        <v>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0</v>
      </c>
    </row>
    <row r="152" spans="1:54" s="135" customFormat="1" ht="13.5" customHeight="1" thickBot="1">
      <c r="A152" s="134"/>
      <c r="B152" s="611" t="s">
        <v>236</v>
      </c>
      <c r="C152" s="612"/>
      <c r="D152" s="612"/>
      <c r="E152" s="613"/>
      <c r="F152" s="329"/>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1</v>
      </c>
    </row>
    <row r="153" spans="1:54" s="135" customFormat="1" ht="21" customHeight="1">
      <c r="A153" s="134"/>
      <c r="B153" s="614"/>
      <c r="C153" s="615"/>
      <c r="D153" s="615"/>
      <c r="E153" s="616"/>
      <c r="F153" s="323"/>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0</v>
      </c>
      <c r="AN153" s="559" t="s">
        <v>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0</v>
      </c>
    </row>
    <row r="156" spans="1:54" s="135" customFormat="1" ht="13.5" customHeight="1" thickBot="1">
      <c r="A156" s="134"/>
      <c r="B156" s="611" t="s">
        <v>241</v>
      </c>
      <c r="C156" s="612"/>
      <c r="D156" s="612"/>
      <c r="E156" s="613"/>
      <c r="F156" s="329"/>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1</v>
      </c>
      <c r="AN156"/>
      <c r="AO156"/>
    </row>
    <row r="157" spans="1:54" s="135" customFormat="1" ht="13.5" customHeight="1">
      <c r="A157" s="134"/>
      <c r="B157" s="614"/>
      <c r="C157" s="615"/>
      <c r="D157" s="615"/>
      <c r="E157" s="616"/>
      <c r="F157" s="323"/>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0</v>
      </c>
      <c r="AN157" s="559" t="s">
        <v>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7">
        <v>7</v>
      </c>
      <c r="F170" s="848"/>
      <c r="G170" s="353" t="s">
        <v>253</v>
      </c>
      <c r="H170" s="847" t="s">
        <v>2308</v>
      </c>
      <c r="I170" s="848"/>
      <c r="J170" s="353" t="s">
        <v>254</v>
      </c>
      <c r="K170" s="847" t="s">
        <v>2308</v>
      </c>
      <c r="L170" s="848"/>
      <c r="M170" s="353" t="s">
        <v>255</v>
      </c>
      <c r="N170" s="350"/>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Y21</f>
        <v>×</v>
      </c>
      <c r="AL179" s="130"/>
    </row>
    <row r="180" spans="1:39">
      <c r="A180" s="130"/>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IF(Y25="○","○",IF(AA25="○","○",""))</f>
        <v>○</v>
      </c>
      <c r="AL180" s="130"/>
    </row>
    <row r="181" spans="1:39">
      <c r="A181" s="130"/>
      <c r="B181" s="363"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AH61</f>
        <v>○</v>
      </c>
      <c r="AL184" s="130"/>
    </row>
    <row r="185" spans="1:39" ht="27.75" customHeight="1">
      <c r="A185" s="130"/>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AB67</f>
        <v>○</v>
      </c>
      <c r="AL185" s="130"/>
    </row>
    <row r="186" spans="1:39" ht="27" customHeight="1">
      <c r="A186" s="130"/>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AC71</f>
        <v>○</v>
      </c>
      <c r="AL186" s="130"/>
    </row>
    <row r="187" spans="1:39">
      <c r="A187" s="130"/>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AI74</f>
        <v>○</v>
      </c>
      <c r="AL187" s="130"/>
    </row>
    <row r="188" spans="1:39">
      <c r="A188" s="130"/>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AI78</f>
        <v>○</v>
      </c>
      <c r="AL188" s="130"/>
    </row>
    <row r="189" spans="1:39" ht="25.5" customHeight="1">
      <c r="A189" s="130"/>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IF(AM82=TRUE,"",IF(AI84="該当",IF(AND(T89="○",T95="○"),"○","×"),""))</f>
        <v/>
      </c>
      <c r="AL189" s="130"/>
      <c r="AM189" s="293"/>
    </row>
    <row r="190" spans="1:39" ht="25.5" customHeight="1">
      <c r="A190" s="130"/>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IF(AM82=TRUE,"",IF(AI86="該当",IF(OR(T89="○",T95="○"),"○","×"),""))</f>
        <v/>
      </c>
      <c r="AL190" s="130"/>
    </row>
    <row r="191" spans="1:39" ht="15" customHeight="1">
      <c r="A191" s="130"/>
      <c r="B191" s="365"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S107</f>
        <v/>
      </c>
      <c r="AL191" s="130"/>
    </row>
    <row r="192" spans="1:39" ht="37.5" customHeight="1">
      <c r="A192" s="130"/>
      <c r="B192" s="365"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IF(OR(AND(S117&lt;&gt;"×",S118&lt;&gt;"×",S119&lt;&gt;"×"),AK121="○"),"○","×")</f>
        <v>○</v>
      </c>
      <c r="AL192" s="130"/>
    </row>
    <row r="193" spans="1:38">
      <c r="A193" s="130"/>
      <c r="B193" s="366"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4" t="str">
        <f>IF(基本情報入力シート!C32="","",基本情報入力シート!C32)</f>
        <v>○○市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289</v>
      </c>
      <c r="C5" s="950"/>
      <c r="D5" s="950"/>
      <c r="E5" s="950"/>
      <c r="F5" s="950"/>
      <c r="G5" s="950"/>
      <c r="H5" s="950"/>
      <c r="I5" s="950"/>
      <c r="J5" s="950"/>
      <c r="K5" s="950"/>
      <c r="L5" s="950"/>
      <c r="M5" s="951"/>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0" t="s">
        <v>290</v>
      </c>
      <c r="C6" s="950"/>
      <c r="D6" s="950"/>
      <c r="E6" s="950"/>
      <c r="F6" s="950"/>
      <c r="G6" s="950"/>
      <c r="H6" s="950"/>
      <c r="I6" s="950"/>
      <c r="J6" s="950"/>
      <c r="K6" s="950"/>
      <c r="L6" s="950"/>
      <c r="M6" s="951"/>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49" t="s">
        <v>291</v>
      </c>
      <c r="C7" s="949"/>
      <c r="D7" s="923"/>
      <c r="E7" s="923"/>
      <c r="F7" s="923"/>
      <c r="G7" s="923"/>
      <c r="H7" s="923"/>
      <c r="I7" s="923"/>
      <c r="J7" s="923"/>
      <c r="K7" s="923"/>
      <c r="L7" s="923"/>
      <c r="M7" s="924"/>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6"/>
      <c r="C8" s="927"/>
      <c r="D8" s="923" t="s">
        <v>293</v>
      </c>
      <c r="E8" s="923"/>
      <c r="F8" s="923"/>
      <c r="G8" s="923"/>
      <c r="H8" s="923"/>
      <c r="I8" s="923"/>
      <c r="J8" s="923"/>
      <c r="K8" s="923"/>
      <c r="L8" s="923"/>
      <c r="M8" s="924"/>
      <c r="N8" s="403">
        <f>IFERROR(SUMIFS(AB:AB,Q:Q,"ベア加算なし",Z:Z,"ベア加算"),"")</f>
        <v>1177000</v>
      </c>
      <c r="O8" s="400" t="s">
        <v>79</v>
      </c>
      <c r="P8" s="131"/>
      <c r="Q8" s="131"/>
      <c r="R8" s="925" t="s">
        <v>294</v>
      </c>
      <c r="S8" s="925" t="s">
        <v>295</v>
      </c>
      <c r="T8" s="925"/>
      <c r="U8" s="973"/>
      <c r="V8" s="404">
        <f>SUM(W$16:W$115)</f>
        <v>5</v>
      </c>
      <c r="W8" s="971" t="str">
        <f>IF(AE7="特定加算なし","",IF(V8&gt;=V9,"○","×"))</f>
        <v>○</v>
      </c>
      <c r="X8" s="969" t="s">
        <v>296</v>
      </c>
      <c r="Y8" s="970"/>
      <c r="Z8" s="970"/>
      <c r="AA8" s="970"/>
      <c r="AB8" s="970"/>
      <c r="AG8" s="396"/>
    </row>
    <row r="9" spans="1:33" ht="25.5" customHeight="1" thickBot="1">
      <c r="A9" s="131"/>
      <c r="B9" s="924" t="s">
        <v>297</v>
      </c>
      <c r="C9" s="952"/>
      <c r="D9" s="952"/>
      <c r="E9" s="952"/>
      <c r="F9" s="952"/>
      <c r="G9" s="952"/>
      <c r="H9" s="952"/>
      <c r="I9" s="952"/>
      <c r="J9" s="952"/>
      <c r="K9" s="952"/>
      <c r="L9" s="952"/>
      <c r="M9" s="953"/>
      <c r="N9" s="405">
        <f>IFERROR(SUM(AB$16:AB$115,T$16:T$115,X$16:Y$115),"")</f>
        <v>8187945.5564930867</v>
      </c>
      <c r="O9" s="400" t="s">
        <v>79</v>
      </c>
      <c r="P9" s="131"/>
      <c r="Q9" s="131"/>
      <c r="R9" s="925"/>
      <c r="S9" s="925" t="s">
        <v>298</v>
      </c>
      <c r="T9" s="925"/>
      <c r="U9" s="973"/>
      <c r="V9" s="406">
        <f>SUM(AD$16:AD$115)</f>
        <v>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09"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10" t="s">
        <v>45</v>
      </c>
      <c r="L15" s="410" t="s">
        <v>46</v>
      </c>
      <c r="M15" s="933"/>
      <c r="N15" s="936"/>
      <c r="O15" s="965"/>
      <c r="P15" s="930"/>
      <c r="Q15" s="967"/>
      <c r="R15" s="965"/>
      <c r="S15" s="930"/>
      <c r="T15" s="985"/>
      <c r="U15" s="965"/>
      <c r="V15" s="930"/>
      <c r="W15" s="411" t="s">
        <v>319</v>
      </c>
      <c r="X15" s="985"/>
      <c r="Y15" s="993"/>
      <c r="Z15" s="965"/>
      <c r="AA15" s="930"/>
      <c r="AB15" s="987"/>
      <c r="AC15" s="967"/>
      <c r="AD15" s="412" t="s">
        <v>294</v>
      </c>
      <c r="AE15" s="913"/>
      <c r="AF15" s="913"/>
      <c r="AG15" s="913"/>
    </row>
    <row r="16" spans="1:33" s="421" customFormat="1" ht="24.95" customHeight="1">
      <c r="A16" s="413" t="s">
        <v>320</v>
      </c>
      <c r="B16" s="974">
        <f>IF(基本情報入力シート!C53="","",基本情報入力シート!C53)</f>
        <v>1334567890</v>
      </c>
      <c r="C16" s="975"/>
      <c r="D16" s="975"/>
      <c r="E16" s="975"/>
      <c r="F16" s="975"/>
      <c r="G16" s="975"/>
      <c r="H16" s="975"/>
      <c r="I16" s="976"/>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99">
        <f>IFERROR(V16*VLOOKUP(AF16,【参考】数式用3!$AD$15:$BA$23,MATCH(N16,【参考】数式用3!$AD$2:$BA$2,0)),"")</f>
        <v>88666.666666666657</v>
      </c>
      <c r="Y16" s="100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1">
        <f>IFERROR(V17*VLOOKUP(AF17,【参考】数式用3!$AD$15:$BA$23,MATCH(N17,【参考】数式用3!$AD$2:$BA$2,0)),"")</f>
        <v>39740</v>
      </c>
      <c r="Y17" s="100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4">
        <f>IFERROR(V18*VLOOKUP(AF18,【参考】数式用3!$AD$15:$BA$23,MATCH(N18,【参考】数式用3!$AD$2:$BA$2,0)),"")</f>
        <v>0</v>
      </c>
      <c r="Y18" s="99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4">
        <f>IFERROR(V19*VLOOKUP(AF19,【参考】数式用3!$AD$15:$BA$23,MATCH(N19,【参考】数式用3!$AD$2:$BA$2,0)),"")</f>
        <v>100000</v>
      </c>
      <c r="Y19" s="99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4">
        <f>IFERROR(V20*VLOOKUP(AF20,【参考】数式用3!$AD$15:$BA$23,MATCH(N20,【参考】数式用3!$AD$2:$BA$2,0)),"")</f>
        <v>0</v>
      </c>
      <c r="Y20" s="99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4">
        <f>IFERROR(V21*VLOOKUP(AF21,【参考】数式用3!$AD$15:$BA$23,MATCH(N21,【参考】数式用3!$AD$2:$BA$2,0)),"")</f>
        <v>475000</v>
      </c>
      <c r="Y21" s="99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4">
        <f>IFERROR(V22*VLOOKUP(AF22,【参考】数式用3!$AD$15:$BA$23,MATCH(N22,【参考】数式用3!$AD$2:$BA$2,0)),"")</f>
        <v>0</v>
      </c>
      <c r="Y22" s="99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4">
        <f>IFERROR(V23*VLOOKUP(AF23,【参考】数式用3!$AD$15:$BA$23,MATCH(N23,【参考】数式用3!$AD$2:$BA$2,0)),"")</f>
        <v>0</v>
      </c>
      <c r="Y23" s="99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4"/>
      <c r="Y24" s="99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4">
        <f>IFERROR(V25*VLOOKUP(AF25,【参考】数式用3!$AD$15:$BA$23,MATCH(N25,【参考】数式用3!$AD$2:$BA$2,0)),"")</f>
        <v>0</v>
      </c>
      <c r="Y25" s="99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4">
        <f>IFERROR(V26*VLOOKUP(AF26,【参考】数式用3!$AD$15:$BA$23,MATCH(N26,【参考】数式用3!$AD$2:$BA$2,0)),"")</f>
        <v>500000</v>
      </c>
      <c r="Y26" s="99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4" t="str">
        <f>IFERROR(V27*VLOOKUP(AF27,【参考】数式用3!$AD$15:$BA$23,MATCH(N27,【参考】数式用3!$AD$2:$BA$2,0)),"")</f>
        <v/>
      </c>
      <c r="Y27" s="99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4" t="str">
        <f>IFERROR(V28*VLOOKUP(AF28,【参考】数式用3!$AD$15:$BA$23,MATCH(N28,【参考】数式用3!$AD$2:$BA$2,0)),"")</f>
        <v/>
      </c>
      <c r="Y28" s="99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4" t="str">
        <f>IFERROR(V29*VLOOKUP(AF29,【参考】数式用3!$AD$15:$BA$23,MATCH(N29,【参考】数式用3!$AD$2:$BA$2,0)),"")</f>
        <v/>
      </c>
      <c r="Y29" s="99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4" t="str">
        <f>IFERROR(V30*VLOOKUP(AF30,【参考】数式用3!$AD$15:$BA$23,MATCH(N30,【参考】数式用3!$AD$2:$BA$2,0)),"")</f>
        <v/>
      </c>
      <c r="Y30" s="99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4" t="str">
        <f>IFERROR(V31*VLOOKUP(AF31,【参考】数式用3!$AD$15:$BA$23,MATCH(N31,【参考】数式用3!$AD$2:$BA$2,0)),"")</f>
        <v/>
      </c>
      <c r="Y31" s="99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4" t="str">
        <f>IFERROR(V32*VLOOKUP(AF32,【参考】数式用3!$AD$15:$BA$23,MATCH(N32,【参考】数式用3!$AD$2:$BA$2,0)),"")</f>
        <v/>
      </c>
      <c r="Y32" s="99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4" t="str">
        <f>IFERROR(V33*VLOOKUP(AF33,【参考】数式用3!$AD$15:$BA$23,MATCH(N33,【参考】数式用3!$AD$2:$BA$2,0)),"")</f>
        <v/>
      </c>
      <c r="Y33" s="99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4" t="str">
        <f>IFERROR(V34*VLOOKUP(AF34,【参考】数式用3!$AD$15:$BA$23,MATCH(N34,【参考】数式用3!$AD$2:$BA$2,0)),"")</f>
        <v/>
      </c>
      <c r="Y34" s="99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4" t="str">
        <f>IFERROR(V35*VLOOKUP(AF35,【参考】数式用3!$AD$15:$BA$23,MATCH(N35,【参考】数式用3!$AD$2:$BA$2,0)),"")</f>
        <v/>
      </c>
      <c r="Y35" s="99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4" t="str">
        <f>IFERROR(V36*VLOOKUP(AF36,【参考】数式用3!$AD$15:$BA$23,MATCH(N36,【参考】数式用3!$AD$2:$BA$2,0)),"")</f>
        <v/>
      </c>
      <c r="Y36" s="99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4" t="str">
        <f>IFERROR(V37*VLOOKUP(AF37,【参考】数式用3!$AD$15:$BA$23,MATCH(N37,【参考】数式用3!$AD$2:$BA$2,0)),"")</f>
        <v/>
      </c>
      <c r="Y37" s="99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4" t="str">
        <f>IFERROR(V38*VLOOKUP(AF38,【参考】数式用3!$AD$15:$BA$23,MATCH(N38,【参考】数式用3!$AD$2:$BA$2,0)),"")</f>
        <v/>
      </c>
      <c r="Y38" s="99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4" t="str">
        <f>IFERROR(V39*VLOOKUP(AF39,【参考】数式用3!$AD$15:$BA$23,MATCH(N39,【参考】数式用3!$AD$2:$BA$2,0)),"")</f>
        <v/>
      </c>
      <c r="Y39" s="99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4" t="str">
        <f>IFERROR(V40*VLOOKUP(AF40,【参考】数式用3!$AD$15:$BA$23,MATCH(N40,【参考】数式用3!$AD$2:$BA$2,0)),"")</f>
        <v/>
      </c>
      <c r="Y40" s="99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4" t="str">
        <f>IFERROR(V41*VLOOKUP(AF41,【参考】数式用3!$AD$15:$BA$23,MATCH(N41,【参考】数式用3!$AD$2:$BA$2,0)),"")</f>
        <v/>
      </c>
      <c r="Y41" s="99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4" t="str">
        <f>IFERROR(V42*VLOOKUP(AF42,【参考】数式用3!$AD$15:$BA$23,MATCH(N42,【参考】数式用3!$AD$2:$BA$2,0)),"")</f>
        <v/>
      </c>
      <c r="Y42" s="99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4" t="str">
        <f>IFERROR(V43*VLOOKUP(AF43,【参考】数式用3!$AD$15:$BA$23,MATCH(N43,【参考】数式用3!$AD$2:$BA$2,0)),"")</f>
        <v/>
      </c>
      <c r="Y43" s="99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4" t="str">
        <f>IFERROR(V44*VLOOKUP(AF44,【参考】数式用3!$AD$15:$BA$23,MATCH(N44,【参考】数式用3!$AD$2:$BA$2,0)),"")</f>
        <v/>
      </c>
      <c r="Y44" s="99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4" t="str">
        <f>IFERROR(V45*VLOOKUP(AF45,【参考】数式用3!$AD$15:$BA$23,MATCH(N45,【参考】数式用3!$AD$2:$BA$2,0)),"")</f>
        <v/>
      </c>
      <c r="Y45" s="99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4" t="str">
        <f>IFERROR(V46*VLOOKUP(AF46,【参考】数式用3!$AD$15:$BA$23,MATCH(N46,【参考】数式用3!$AD$2:$BA$2,0)),"")</f>
        <v/>
      </c>
      <c r="Y46" s="99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4" t="str">
        <f>IFERROR(V47*VLOOKUP(AF47,【参考】数式用3!$AD$15:$BA$23,MATCH(N47,【参考】数式用3!$AD$2:$BA$2,0)),"")</f>
        <v/>
      </c>
      <c r="Y47" s="99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4" t="str">
        <f>IFERROR(V48*VLOOKUP(AF48,【参考】数式用3!$AD$15:$BA$23,MATCH(N48,【参考】数式用3!$AD$2:$BA$2,0)),"")</f>
        <v/>
      </c>
      <c r="Y48" s="99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4" t="str">
        <f>IFERROR(V49*VLOOKUP(AF49,【参考】数式用3!$AD$15:$BA$23,MATCH(N49,【参考】数式用3!$AD$2:$BA$2,0)),"")</f>
        <v/>
      </c>
      <c r="Y49" s="99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4" t="str">
        <f>IFERROR(V50*VLOOKUP(AF50,【参考】数式用3!$AD$15:$BA$23,MATCH(N50,【参考】数式用3!$AD$2:$BA$2,0)),"")</f>
        <v/>
      </c>
      <c r="Y50" s="99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4" t="str">
        <f>IFERROR(V51*VLOOKUP(AF51,【参考】数式用3!$AD$15:$BA$23,MATCH(N51,【参考】数式用3!$AD$2:$BA$2,0)),"")</f>
        <v/>
      </c>
      <c r="Y51" s="99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4" t="str">
        <f>IFERROR(V52*VLOOKUP(AF52,【参考】数式用3!$AD$15:$BA$23,MATCH(N52,【参考】数式用3!$AD$2:$BA$2,0)),"")</f>
        <v/>
      </c>
      <c r="Y52" s="99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4" t="str">
        <f>IFERROR(V53*VLOOKUP(AF53,【参考】数式用3!$AD$15:$BA$23,MATCH(N53,【参考】数式用3!$AD$2:$BA$2,0)),"")</f>
        <v/>
      </c>
      <c r="Y53" s="99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4" t="str">
        <f>IFERROR(V54*VLOOKUP(AF54,【参考】数式用3!$AD$15:$BA$23,MATCH(N54,【参考】数式用3!$AD$2:$BA$2,0)),"")</f>
        <v/>
      </c>
      <c r="Y54" s="99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4" t="str">
        <f>IFERROR(V55*VLOOKUP(AF55,【参考】数式用3!$AD$15:$BA$23,MATCH(N55,【参考】数式用3!$AD$2:$BA$2,0)),"")</f>
        <v/>
      </c>
      <c r="Y55" s="99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4" t="str">
        <f>IFERROR(V56*VLOOKUP(AF56,【参考】数式用3!$AD$15:$BA$23,MATCH(N56,【参考】数式用3!$AD$2:$BA$2,0)),"")</f>
        <v/>
      </c>
      <c r="Y56" s="99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4" t="str">
        <f>IFERROR(V57*VLOOKUP(AF57,【参考】数式用3!$AD$15:$BA$23,MATCH(N57,【参考】数式用3!$AD$2:$BA$2,0)),"")</f>
        <v/>
      </c>
      <c r="Y57" s="99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4" t="str">
        <f>IFERROR(V58*VLOOKUP(AF58,【参考】数式用3!$AD$15:$BA$23,MATCH(N58,【参考】数式用3!$AD$2:$BA$2,0)),"")</f>
        <v/>
      </c>
      <c r="Y58" s="99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4" t="str">
        <f>IFERROR(V59*VLOOKUP(AF59,【参考】数式用3!$AD$15:$BA$23,MATCH(N59,【参考】数式用3!$AD$2:$BA$2,0)),"")</f>
        <v/>
      </c>
      <c r="Y59" s="99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4" t="str">
        <f>IFERROR(V60*VLOOKUP(AF60,【参考】数式用3!$AD$15:$BA$23,MATCH(N60,【参考】数式用3!$AD$2:$BA$2,0)),"")</f>
        <v/>
      </c>
      <c r="Y60" s="99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4" t="str">
        <f>IFERROR(V61*VLOOKUP(AF61,【参考】数式用3!$AD$15:$BA$23,MATCH(N61,【参考】数式用3!$AD$2:$BA$2,0)),"")</f>
        <v/>
      </c>
      <c r="Y61" s="99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4" t="str">
        <f>IFERROR(V62*VLOOKUP(AF62,【参考】数式用3!$AD$15:$BA$23,MATCH(N62,【参考】数式用3!$AD$2:$BA$2,0)),"")</f>
        <v/>
      </c>
      <c r="Y62" s="99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4" t="str">
        <f>IFERROR(V63*VLOOKUP(AF63,【参考】数式用3!$AD$15:$BA$23,MATCH(N63,【参考】数式用3!$AD$2:$BA$2,0)),"")</f>
        <v/>
      </c>
      <c r="Y63" s="99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4" t="str">
        <f>IFERROR(V64*VLOOKUP(AF64,【参考】数式用3!$AD$15:$BA$23,MATCH(N64,【参考】数式用3!$AD$2:$BA$2,0)),"")</f>
        <v/>
      </c>
      <c r="Y64" s="99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4" t="str">
        <f>IFERROR(V65*VLOOKUP(AF65,【参考】数式用3!$AD$15:$BA$23,MATCH(N65,【参考】数式用3!$AD$2:$BA$2,0)),"")</f>
        <v/>
      </c>
      <c r="Y65" s="99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4" t="str">
        <f>IFERROR(V66*VLOOKUP(AF66,【参考】数式用3!$AD$15:$BA$23,MATCH(N66,【参考】数式用3!$AD$2:$BA$2,0)),"")</f>
        <v/>
      </c>
      <c r="Y66" s="99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4" t="str">
        <f>IFERROR(V67*VLOOKUP(AF67,【参考】数式用3!$AD$15:$BA$23,MATCH(N67,【参考】数式用3!$AD$2:$BA$2,0)),"")</f>
        <v/>
      </c>
      <c r="Y67" s="99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4" t="str">
        <f>IFERROR(V68*VLOOKUP(AF68,【参考】数式用3!$AD$15:$BA$23,MATCH(N68,【参考】数式用3!$AD$2:$BA$2,0)),"")</f>
        <v/>
      </c>
      <c r="Y68" s="99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4" t="str">
        <f>IFERROR(V69*VLOOKUP(AF69,【参考】数式用3!$AD$15:$BA$23,MATCH(N69,【参考】数式用3!$AD$2:$BA$2,0)),"")</f>
        <v/>
      </c>
      <c r="Y69" s="99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4" t="str">
        <f>IFERROR(V70*VLOOKUP(AF70,【参考】数式用3!$AD$15:$BA$23,MATCH(N70,【参考】数式用3!$AD$2:$BA$2,0)),"")</f>
        <v/>
      </c>
      <c r="Y70" s="99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4" t="str">
        <f>IFERROR(V71*VLOOKUP(AF71,【参考】数式用3!$AD$15:$BA$23,MATCH(N71,【参考】数式用3!$AD$2:$BA$2,0)),"")</f>
        <v/>
      </c>
      <c r="Y71" s="99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4" t="str">
        <f>IFERROR(V72*VLOOKUP(AF72,【参考】数式用3!$AD$15:$BA$23,MATCH(N72,【参考】数式用3!$AD$2:$BA$2,0)),"")</f>
        <v/>
      </c>
      <c r="Y72" s="99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4" t="str">
        <f>IFERROR(V73*VLOOKUP(AF73,【参考】数式用3!$AD$15:$BA$23,MATCH(N73,【参考】数式用3!$AD$2:$BA$2,0)),"")</f>
        <v/>
      </c>
      <c r="Y73" s="99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4" t="str">
        <f>IFERROR(V74*VLOOKUP(AF74,【参考】数式用3!$AD$15:$BA$23,MATCH(N74,【参考】数式用3!$AD$2:$BA$2,0)),"")</f>
        <v/>
      </c>
      <c r="Y74" s="99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4" t="str">
        <f>IFERROR(V75*VLOOKUP(AF75,【参考】数式用3!$AD$15:$BA$23,MATCH(N75,【参考】数式用3!$AD$2:$BA$2,0)),"")</f>
        <v/>
      </c>
      <c r="Y75" s="99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4" t="str">
        <f>IFERROR(V76*VLOOKUP(AF76,【参考】数式用3!$AD$15:$BA$23,MATCH(N76,【参考】数式用3!$AD$2:$BA$2,0)),"")</f>
        <v/>
      </c>
      <c r="Y76" s="99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4" t="str">
        <f>IFERROR(V77*VLOOKUP(AF77,【参考】数式用3!$AD$15:$BA$23,MATCH(N77,【参考】数式用3!$AD$2:$BA$2,0)),"")</f>
        <v/>
      </c>
      <c r="Y77" s="99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4" t="str">
        <f>IFERROR(V78*VLOOKUP(AF78,【参考】数式用3!$AD$15:$BA$23,MATCH(N78,【参考】数式用3!$AD$2:$BA$2,0)),"")</f>
        <v/>
      </c>
      <c r="Y78" s="99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4" t="str">
        <f>IFERROR(V79*VLOOKUP(AF79,【参考】数式用3!$AD$15:$BA$23,MATCH(N79,【参考】数式用3!$AD$2:$BA$2,0)),"")</f>
        <v/>
      </c>
      <c r="Y79" s="99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4" t="str">
        <f>IFERROR(V80*VLOOKUP(AF80,【参考】数式用3!$AD$15:$BA$23,MATCH(N80,【参考】数式用3!$AD$2:$BA$2,0)),"")</f>
        <v/>
      </c>
      <c r="Y80" s="99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4" t="str">
        <f>IFERROR(V81*VLOOKUP(AF81,【参考】数式用3!$AD$15:$BA$23,MATCH(N81,【参考】数式用3!$AD$2:$BA$2,0)),"")</f>
        <v/>
      </c>
      <c r="Y81" s="99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4" t="str">
        <f>IFERROR(V82*VLOOKUP(AF82,【参考】数式用3!$AD$15:$BA$23,MATCH(N82,【参考】数式用3!$AD$2:$BA$2,0)),"")</f>
        <v/>
      </c>
      <c r="Y82" s="99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4" t="str">
        <f>IFERROR(V83*VLOOKUP(AF83,【参考】数式用3!$AD$15:$BA$23,MATCH(N83,【参考】数式用3!$AD$2:$BA$2,0)),"")</f>
        <v/>
      </c>
      <c r="Y83" s="99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4" t="str">
        <f>IFERROR(V84*VLOOKUP(AF84,【参考】数式用3!$AD$15:$BA$23,MATCH(N84,【参考】数式用3!$AD$2:$BA$2,0)),"")</f>
        <v/>
      </c>
      <c r="Y84" s="99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4" t="str">
        <f>IFERROR(V85*VLOOKUP(AF85,【参考】数式用3!$AD$15:$BA$23,MATCH(N85,【参考】数式用3!$AD$2:$BA$2,0)),"")</f>
        <v/>
      </c>
      <c r="Y85" s="99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4" t="str">
        <f>IFERROR(V86*VLOOKUP(AF86,【参考】数式用3!$AD$15:$BA$23,MATCH(N86,【参考】数式用3!$AD$2:$BA$2,0)),"")</f>
        <v/>
      </c>
      <c r="Y86" s="99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4" t="str">
        <f>IFERROR(V87*VLOOKUP(AF87,【参考】数式用3!$AD$15:$BA$23,MATCH(N87,【参考】数式用3!$AD$2:$BA$2,0)),"")</f>
        <v/>
      </c>
      <c r="Y87" s="99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4" t="str">
        <f>IFERROR(V88*VLOOKUP(AF88,【参考】数式用3!$AD$15:$BA$23,MATCH(N88,【参考】数式用3!$AD$2:$BA$2,0)),"")</f>
        <v/>
      </c>
      <c r="Y88" s="99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4" t="str">
        <f>IFERROR(V89*VLOOKUP(AF89,【参考】数式用3!$AD$15:$BA$23,MATCH(N89,【参考】数式用3!$AD$2:$BA$2,0)),"")</f>
        <v/>
      </c>
      <c r="Y89" s="99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4" t="str">
        <f>IFERROR(V90*VLOOKUP(AF90,【参考】数式用3!$AD$15:$BA$23,MATCH(N90,【参考】数式用3!$AD$2:$BA$2,0)),"")</f>
        <v/>
      </c>
      <c r="Y90" s="99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4" t="str">
        <f>IFERROR(V91*VLOOKUP(AF91,【参考】数式用3!$AD$15:$BA$23,MATCH(N91,【参考】数式用3!$AD$2:$BA$2,0)),"")</f>
        <v/>
      </c>
      <c r="Y91" s="99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4" t="str">
        <f>IFERROR(V92*VLOOKUP(AF92,【参考】数式用3!$AD$15:$BA$23,MATCH(N92,【参考】数式用3!$AD$2:$BA$2,0)),"")</f>
        <v/>
      </c>
      <c r="Y92" s="99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4" t="str">
        <f>IFERROR(V93*VLOOKUP(AF93,【参考】数式用3!$AD$15:$BA$23,MATCH(N93,【参考】数式用3!$AD$2:$BA$2,0)),"")</f>
        <v/>
      </c>
      <c r="Y93" s="99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4" t="str">
        <f>IFERROR(V94*VLOOKUP(AF94,【参考】数式用3!$AD$15:$BA$23,MATCH(N94,【参考】数式用3!$AD$2:$BA$2,0)),"")</f>
        <v/>
      </c>
      <c r="Y94" s="99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4" t="str">
        <f>IFERROR(V95*VLOOKUP(AF95,【参考】数式用3!$AD$15:$BA$23,MATCH(N95,【参考】数式用3!$AD$2:$BA$2,0)),"")</f>
        <v/>
      </c>
      <c r="Y95" s="99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4" t="str">
        <f>IFERROR(V96*VLOOKUP(AF96,【参考】数式用3!$AD$15:$BA$23,MATCH(N96,【参考】数式用3!$AD$2:$BA$2,0)),"")</f>
        <v/>
      </c>
      <c r="Y96" s="99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4" t="str">
        <f>IFERROR(V97*VLOOKUP(AF97,【参考】数式用3!$AD$15:$BA$23,MATCH(N97,【参考】数式用3!$AD$2:$BA$2,0)),"")</f>
        <v/>
      </c>
      <c r="Y97" s="99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4" t="str">
        <f>IFERROR(V98*VLOOKUP(AF98,【参考】数式用3!$AD$15:$BA$23,MATCH(N98,【参考】数式用3!$AD$2:$BA$2,0)),"")</f>
        <v/>
      </c>
      <c r="Y98" s="99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4" t="str">
        <f>IFERROR(V99*VLOOKUP(AF99,【参考】数式用3!$AD$15:$BA$23,MATCH(N99,【参考】数式用3!$AD$2:$BA$2,0)),"")</f>
        <v/>
      </c>
      <c r="Y99" s="99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4" t="str">
        <f>IFERROR(V100*VLOOKUP(AF100,【参考】数式用3!$AD$15:$BA$23,MATCH(N100,【参考】数式用3!$AD$2:$BA$2,0)),"")</f>
        <v/>
      </c>
      <c r="Y100" s="99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4" t="str">
        <f>IFERROR(V101*VLOOKUP(AF101,【参考】数式用3!$AD$15:$BA$23,MATCH(N101,【参考】数式用3!$AD$2:$BA$2,0)),"")</f>
        <v/>
      </c>
      <c r="Y101" s="99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4" t="str">
        <f>IFERROR(V102*VLOOKUP(AF102,【参考】数式用3!$AD$15:$BA$23,MATCH(N102,【参考】数式用3!$AD$2:$BA$2,0)),"")</f>
        <v/>
      </c>
      <c r="Y102" s="99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4" t="str">
        <f>IFERROR(V103*VLOOKUP(AF103,【参考】数式用3!$AD$15:$BA$23,MATCH(N103,【参考】数式用3!$AD$2:$BA$2,0)),"")</f>
        <v/>
      </c>
      <c r="Y103" s="99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4" t="str">
        <f>IFERROR(V104*VLOOKUP(AF104,【参考】数式用3!$AD$15:$BA$23,MATCH(N104,【参考】数式用3!$AD$2:$BA$2,0)),"")</f>
        <v/>
      </c>
      <c r="Y104" s="99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4" t="str">
        <f>IFERROR(V105*VLOOKUP(AF105,【参考】数式用3!$AD$15:$BA$23,MATCH(N105,【参考】数式用3!$AD$2:$BA$2,0)),"")</f>
        <v/>
      </c>
      <c r="Y105" s="99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4" t="str">
        <f>IFERROR(V106*VLOOKUP(AF106,【参考】数式用3!$AD$15:$BA$23,MATCH(N106,【参考】数式用3!$AD$2:$BA$2,0)),"")</f>
        <v/>
      </c>
      <c r="Y106" s="99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4" t="str">
        <f>IFERROR(V107*VLOOKUP(AF107,【参考】数式用3!$AD$15:$BA$23,MATCH(N107,【参考】数式用3!$AD$2:$BA$2,0)),"")</f>
        <v/>
      </c>
      <c r="Y107" s="99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4" t="str">
        <f>IFERROR(V108*VLOOKUP(AF108,【参考】数式用3!$AD$15:$BA$23,MATCH(N108,【参考】数式用3!$AD$2:$BA$2,0)),"")</f>
        <v/>
      </c>
      <c r="Y108" s="99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4" t="str">
        <f>IFERROR(V109*VLOOKUP(AF109,【参考】数式用3!$AD$15:$BA$23,MATCH(N109,【参考】数式用3!$AD$2:$BA$2,0)),"")</f>
        <v/>
      </c>
      <c r="Y109" s="99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4" t="str">
        <f>IFERROR(V110*VLOOKUP(AF110,【参考】数式用3!$AD$15:$BA$23,MATCH(N110,【参考】数式用3!$AD$2:$BA$2,0)),"")</f>
        <v/>
      </c>
      <c r="Y110" s="99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4" t="str">
        <f>IFERROR(V111*VLOOKUP(AF111,【参考】数式用3!$AD$15:$BA$23,MATCH(N111,【参考】数式用3!$AD$2:$BA$2,0)),"")</f>
        <v/>
      </c>
      <c r="Y111" s="99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4" t="str">
        <f>IFERROR(V112*VLOOKUP(AF112,【参考】数式用3!$AD$15:$BA$23,MATCH(N112,【参考】数式用3!$AD$2:$BA$2,0)),"")</f>
        <v/>
      </c>
      <c r="Y112" s="99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4" t="str">
        <f>IFERROR(V113*VLOOKUP(AF113,【参考】数式用3!$AD$15:$BA$23,MATCH(N113,【参考】数式用3!$AD$2:$BA$2,0)),"")</f>
        <v/>
      </c>
      <c r="Y113" s="99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4" t="str">
        <f>IFERROR(V114*VLOOKUP(AF114,【参考】数式用3!$AD$15:$BA$23,MATCH(N114,【参考】数式用3!$AD$2:$BA$2,0)),"")</f>
        <v/>
      </c>
      <c r="Y114" s="99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4" t="str">
        <f>IFERROR(V115*VLOOKUP(AF115,【参考】数式用3!$AD$15:$BA$23,MATCH(N115,【参考】数式用3!$AD$2:$BA$2,0)),"")</f>
        <v/>
      </c>
      <c r="Y115" s="99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69</v>
      </c>
      <c r="AA1" s="1047"/>
      <c r="AB1" s="914" t="str">
        <f>IF(基本情報入力シート!C32="","",基本情報入力シート!C32)</f>
        <v>○○市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49" t="s">
        <v>331</v>
      </c>
      <c r="C5" s="949"/>
      <c r="D5" s="923"/>
      <c r="E5" s="923"/>
      <c r="F5" s="923"/>
      <c r="G5" s="923"/>
      <c r="H5" s="923"/>
      <c r="I5" s="923"/>
      <c r="J5" s="923"/>
      <c r="K5" s="923"/>
      <c r="L5" s="923"/>
      <c r="M5" s="924"/>
      <c r="N5" s="399">
        <f>IFERROR(SUM(P14:Q113)+SUM(X14:X113),"")</f>
        <v>129275190</v>
      </c>
      <c r="O5" s="400" t="s">
        <v>79</v>
      </c>
      <c r="P5" s="130"/>
      <c r="Q5" s="130"/>
      <c r="R5" s="925" t="s">
        <v>332</v>
      </c>
      <c r="S5" s="925" t="s">
        <v>295</v>
      </c>
      <c r="T5" s="925"/>
      <c r="U5" s="925"/>
      <c r="V5" s="925"/>
      <c r="W5" s="925"/>
      <c r="X5" s="973"/>
      <c r="Y5" s="404">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6"/>
      <c r="C6" s="927"/>
      <c r="D6" s="923" t="s">
        <v>333</v>
      </c>
      <c r="E6" s="923"/>
      <c r="F6" s="923"/>
      <c r="G6" s="923"/>
      <c r="H6" s="923"/>
      <c r="I6" s="923"/>
      <c r="J6" s="923"/>
      <c r="K6" s="923"/>
      <c r="L6" s="923"/>
      <c r="M6" s="924"/>
      <c r="N6" s="402">
        <f>SUM(R$14:R$113,Z$14:Z$113)</f>
        <v>8604462.0399999991</v>
      </c>
      <c r="O6" s="400" t="s">
        <v>79</v>
      </c>
      <c r="P6" s="130"/>
      <c r="Q6" s="130"/>
      <c r="R6" s="925"/>
      <c r="S6" s="925" t="s">
        <v>334</v>
      </c>
      <c r="T6" s="925"/>
      <c r="U6" s="925"/>
      <c r="V6" s="925"/>
      <c r="W6" s="925"/>
      <c r="X6" s="973"/>
      <c r="Y6" s="406">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3" t="s">
        <v>335</v>
      </c>
      <c r="C7" s="923"/>
      <c r="D7" s="923"/>
      <c r="E7" s="923"/>
      <c r="F7" s="923"/>
      <c r="G7" s="923"/>
      <c r="H7" s="923"/>
      <c r="I7" s="923"/>
      <c r="J7" s="923"/>
      <c r="K7" s="923"/>
      <c r="L7" s="923"/>
      <c r="M7" s="1054"/>
      <c r="N7" s="429">
        <f>SUM(V:V,AC:AC)</f>
        <v>94132607.918652385</v>
      </c>
      <c r="O7" s="400" t="s">
        <v>79</v>
      </c>
      <c r="P7" s="130"/>
      <c r="Q7" s="130"/>
      <c r="R7" s="1048" t="s">
        <v>336</v>
      </c>
      <c r="S7" s="925" t="s">
        <v>295</v>
      </c>
      <c r="T7" s="925"/>
      <c r="U7" s="925"/>
      <c r="V7" s="925"/>
      <c r="W7" s="925"/>
      <c r="X7" s="973"/>
      <c r="Y7" s="430">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3" t="s">
        <v>337</v>
      </c>
      <c r="C8" s="1013"/>
      <c r="D8" s="1013"/>
      <c r="E8" s="1013"/>
      <c r="F8" s="1013"/>
      <c r="G8" s="1013"/>
      <c r="H8" s="1013"/>
      <c r="I8" s="1013"/>
      <c r="J8" s="1013"/>
      <c r="K8" s="1013"/>
      <c r="L8" s="1013"/>
      <c r="M8" s="1013"/>
      <c r="N8" s="1013"/>
      <c r="O8" s="1013"/>
      <c r="P8" s="130"/>
      <c r="Q8" s="130"/>
      <c r="R8" s="1049"/>
      <c r="S8" s="925" t="s">
        <v>338</v>
      </c>
      <c r="T8" s="925"/>
      <c r="U8" s="925"/>
      <c r="V8" s="925"/>
      <c r="W8" s="925"/>
      <c r="X8" s="973"/>
      <c r="Y8" s="406">
        <f>SUM(AE$14:AE$1048576)</f>
        <v>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33" t="s">
        <v>350</v>
      </c>
      <c r="AC12" s="1026"/>
      <c r="AD12" s="1008"/>
      <c r="AE12" s="913"/>
      <c r="AF12" s="913"/>
      <c r="AG12" s="913"/>
    </row>
    <row r="13" spans="1:36" ht="72" customHeight="1" thickBot="1">
      <c r="A13" s="1059"/>
      <c r="B13" s="1038"/>
      <c r="C13" s="1066"/>
      <c r="D13" s="1066"/>
      <c r="E13" s="1066"/>
      <c r="F13" s="1066"/>
      <c r="G13" s="1066"/>
      <c r="H13" s="1066"/>
      <c r="I13" s="1039"/>
      <c r="J13" s="1068"/>
      <c r="K13" s="434" t="s">
        <v>45</v>
      </c>
      <c r="L13" s="434" t="s">
        <v>46</v>
      </c>
      <c r="M13" s="1077"/>
      <c r="N13" s="1080"/>
      <c r="O13" s="1035"/>
      <c r="P13" s="1038"/>
      <c r="Q13" s="1039"/>
      <c r="R13" s="1042"/>
      <c r="S13" s="1042"/>
      <c r="T13" s="1043" t="s">
        <v>352</v>
      </c>
      <c r="U13" s="1044"/>
      <c r="V13" s="1053"/>
      <c r="W13" s="1022"/>
      <c r="X13" s="1024"/>
      <c r="Y13" s="1011"/>
      <c r="Z13" s="1012"/>
      <c r="AA13" s="1028"/>
      <c r="AB13" s="470" t="s">
        <v>353</v>
      </c>
      <c r="AC13" s="1026"/>
      <c r="AD13" s="474" t="s">
        <v>354</v>
      </c>
      <c r="AE13" s="435" t="s">
        <v>355</v>
      </c>
      <c r="AF13" s="435" t="s">
        <v>354</v>
      </c>
      <c r="AG13" s="435" t="s">
        <v>355</v>
      </c>
    </row>
    <row r="14" spans="1:36" s="421" customFormat="1" ht="24.95" customHeight="1">
      <c r="A14" s="436" t="s">
        <v>356</v>
      </c>
      <c r="B14" s="974">
        <f>IF(基本情報入力シート!C53="","",基本情報入力シート!C53)</f>
        <v>1334567890</v>
      </c>
      <c r="C14" s="975"/>
      <c r="D14" s="975"/>
      <c r="E14" s="975"/>
      <c r="F14" s="975"/>
      <c r="G14" s="975"/>
      <c r="H14" s="975"/>
      <c r="I14" s="976"/>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7">
        <v>5100000</v>
      </c>
      <c r="Q14" s="1018"/>
      <c r="R14" s="461" t="str">
        <f>IFERROR(IF(OR('別紙様式3-2（４・５月）'!R16="",'別紙様式3-2（４・５月）'!Z16="ベア加算"),"",P14*VLOOKUP(N14,【参考】数式用!$AD$2:$AH$27,MATCH(O14,【参考】数式用!$K$4:$N$4,0)+1,0)),"")</f>
        <v/>
      </c>
      <c r="S14" s="462"/>
      <c r="T14" s="1017">
        <v>1</v>
      </c>
      <c r="U14" s="1018"/>
      <c r="V14" s="481">
        <f>IFERROR(IF(AND('別紙様式3-2（４・５月）'!O16="", O14&lt;&gt;""),P14, P14*VLOOKUP(AF14,【参考】数式用4!$DC$3:$DZ$106,MATCH(N14,【参考】数式用4!$DC$2:$DZ$2,0))),"")</f>
        <v>1644489.7959183669</v>
      </c>
      <c r="W14" s="482" t="s">
        <v>358</v>
      </c>
      <c r="X14" s="127"/>
      <c r="Y14" s="1019" t="str">
        <f>IFERROR(
     IF(OR('別紙様式3-2（４・５月）'!R16="",'別紙様式3-2（４・５月）'!Z16="ベア加算"),"",
                                            X14*VLOOKUP(N14,【参考】数式用!$AD$2:$AH$27,MATCH(W14,【参考】数式用!$K$4:$N$4,0)+1,0)
      ),"")</f>
        <v/>
      </c>
      <c r="Z14" s="1020"/>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3"/>
      <c r="AJ14" s="1003"/>
    </row>
    <row r="15" spans="1:36" ht="24.95"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5">
        <v>1968000</v>
      </c>
      <c r="Q15" s="1016"/>
      <c r="R15" s="468" t="str">
        <f>IFERROR(IF(OR('別紙様式3-2（４・５月）'!R17="",'別紙様式3-2（４・５月）'!Z17="ベア加算"),"",P15*VLOOKUP(N15,【参考】数式用!$AD$2:$AH$27,MATCH(O15,【参考】数式用!$K$4:$N$4,0)+1,0)),"")</f>
        <v/>
      </c>
      <c r="S15" s="120"/>
      <c r="T15" s="1017"/>
      <c r="U15" s="1018"/>
      <c r="V15" s="481">
        <f>IFERROR(IF(AND('別紙様式3-2（４・５月）'!O17="", O15&lt;&gt;""),P15, P15*VLOOKUP(AF15,【参考】数式用4!$DC$3:$DZ$106,MATCH(N15,【参考】数式用4!$DC$2:$DZ$2,0))),"")</f>
        <v>40717.241379310013</v>
      </c>
      <c r="W15" s="476" t="s">
        <v>358</v>
      </c>
      <c r="X15" s="471"/>
      <c r="Y15" s="1004" t="str">
        <f>IFERROR(
     IF(OR('別紙様式3-2（４・５月）'!R17="",'別紙様式3-2（４・５月）'!Z17="ベア加算"),"",
                                            X15*VLOOKUP(N15,【参考】数式用!$AD$2:$AH$27,MATCH(W15,【参考】数式用!$K$4:$N$4,0)+1,0)
      ),"")</f>
        <v/>
      </c>
      <c r="Z15" s="1004"/>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3"/>
      <c r="AJ15" s="1003"/>
    </row>
    <row r="16" spans="1:36" ht="24.95"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5">
        <v>23000000</v>
      </c>
      <c r="Q16" s="1016"/>
      <c r="R16" s="468">
        <f>IFERROR(IF(OR('別紙様式3-2（４・５月）'!R18="",'別紙様式3-2（４・５月）'!Z18="ベア加算"),"",P16*VLOOKUP(N16,【参考】数式用!$AD$2:$AH$27,MATCH(O16,【参考】数式用!$K$4:$N$4,0)+1,0)),"")</f>
        <v>2806000</v>
      </c>
      <c r="S16" s="120"/>
      <c r="T16" s="1017">
        <v>1</v>
      </c>
      <c r="U16" s="1018"/>
      <c r="V16" s="481">
        <f>IFERROR(IF(AND('別紙様式3-2（４・５月）'!O18="", O16&lt;&gt;""),P16, P16*VLOOKUP(AF16,【参考】数式用4!$DC$3:$DZ$106,MATCH(N16,【参考】数式用4!$DC$2:$DZ$2,0))),"")</f>
        <v>9455555.5555555541</v>
      </c>
      <c r="W16" s="476" t="s">
        <v>375</v>
      </c>
      <c r="X16" s="471">
        <v>600000</v>
      </c>
      <c r="Y16" s="1004">
        <f>IFERROR(
     IF(OR('別紙様式3-2（４・５月）'!R18="",'別紙様式3-2（４・５月）'!Z18="ベア加算"),"",
                                            X16*VLOOKUP(N16,【参考】数式用!$AD$2:$AH$27,MATCH(W16,【参考】数式用!$K$4:$N$4,0)+1,0)
      ),"")</f>
        <v>71400</v>
      </c>
      <c r="Z16" s="1004"/>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3"/>
      <c r="AJ16" s="1003"/>
    </row>
    <row r="17" spans="1:41" ht="24.95"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5">
        <v>1550000</v>
      </c>
      <c r="Q17" s="1016"/>
      <c r="R17" s="468" t="str">
        <f>IFERROR(IF(OR('別紙様式3-2（４・５月）'!R19="",'別紙様式3-2（４・５月）'!Z19="ベア加算"),"",P17*VLOOKUP(N17,【参考】数式用!$AD$2:$AH$27,MATCH(O17,【参考】数式用!$K$4:$N$4,0)+1,0)),"")</f>
        <v/>
      </c>
      <c r="S17" s="120"/>
      <c r="T17" s="1017">
        <v>1</v>
      </c>
      <c r="U17" s="1018"/>
      <c r="V17" s="481">
        <f>IFERROR(IF(AND('別紙様式3-2（４・５月）'!O19="", O17&lt;&gt;""),P17, P17*VLOOKUP(AF17,【参考】数式用4!$DC$3:$DZ$106,MATCH(N17,【参考】数式用4!$DC$2:$DZ$2,0))),"")</f>
        <v>415178.57142857142</v>
      </c>
      <c r="W17" s="476" t="s">
        <v>363</v>
      </c>
      <c r="X17" s="471">
        <v>3350000</v>
      </c>
      <c r="Y17" s="1004">
        <f>IFERROR(
     IF(OR('別紙様式3-2（４・５月）'!R19="",'別紙様式3-2（４・５月）'!Z19="ベア加算"),"",
                                            X17*VLOOKUP(N17,【参考】数式用!$AD$2:$AH$27,MATCH(W17,【参考】数式用!$K$4:$N$4,0)+1,0)
      ),"")</f>
        <v>388600</v>
      </c>
      <c r="Z17" s="1004"/>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3"/>
      <c r="AJ17" s="1003"/>
    </row>
    <row r="18" spans="1:41" ht="24.95"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5"/>
      <c r="Q18" s="1016"/>
      <c r="R18" s="468" t="str">
        <f>IFERROR(IF(OR('別紙様式3-2（４・５月）'!R20="",'別紙様式3-2（４・５月）'!Z20="ベア加算"),"",P18*VLOOKUP(N18,【参考】数式用!$AD$2:$AH$27,MATCH(O18,【参考】数式用!$K$4:$N$4,0)+1,0)),"")</f>
        <v/>
      </c>
      <c r="S18" s="120"/>
      <c r="T18" s="1017"/>
      <c r="U18" s="1018"/>
      <c r="V18" s="481" t="str">
        <f>IFERROR(IF(AND('別紙様式3-2（４・５月）'!O20="", O18&lt;&gt;""),P18, P18*VLOOKUP(AF18,【参考】数式用4!$DC$3:$DZ$106,MATCH(N18,【参考】数式用4!$DC$2:$DZ$2,0))),"")</f>
        <v/>
      </c>
      <c r="W18" s="476" t="s">
        <v>358</v>
      </c>
      <c r="X18" s="471"/>
      <c r="Y18" s="1004" t="str">
        <f>IFERROR(
     IF(OR('別紙様式3-2（４・５月）'!R20="",'別紙様式3-2（４・５月）'!Z20="ベア加算"),"",
                                            X18*VLOOKUP(N18,【参考】数式用!$AD$2:$AH$27,MATCH(W18,【参考】数式用!$K$4:$N$4,0)+1,0)
      ),"")</f>
        <v/>
      </c>
      <c r="Z18" s="1004"/>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3"/>
      <c r="AJ18" s="1003"/>
    </row>
    <row r="19" spans="1:41" ht="24.95"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5">
        <v>28000000</v>
      </c>
      <c r="Q19" s="1016"/>
      <c r="R19" s="468">
        <f>IFERROR(IF(OR('別紙様式3-2（４・５月）'!R21="",'別紙様式3-2（４・５月）'!Z21="ベア加算"),"",P19*VLOOKUP(N19,【参考】数式用!$AD$2:$AH$27,MATCH(O19,【参考】数式用!$K$4:$N$4,0)+1,0)),"")</f>
        <v>3276000</v>
      </c>
      <c r="S19" s="120" t="s">
        <v>327</v>
      </c>
      <c r="T19" s="1017">
        <v>1</v>
      </c>
      <c r="U19" s="1018"/>
      <c r="V19" s="481">
        <f>IFERROR(IF(AND('別紙様式3-2（４・５月）'!O21="", O19&lt;&gt;""),P19, P19*VLOOKUP(AF19,【参考】数式用4!$DC$3:$DZ$106,MATCH(N19,【参考】数式用4!$DC$2:$DZ$2,0))),"")</f>
        <v>15647058.823529413</v>
      </c>
      <c r="W19" s="100" t="s">
        <v>358</v>
      </c>
      <c r="X19" s="471"/>
      <c r="Y19" s="1004" t="str">
        <f>IFERROR(
     IF(OR('別紙様式3-2（４・５月）'!R21="",'別紙様式3-2（４・５月）'!Z21="ベア加算"),"",
                                            X19*VLOOKUP(N19,【参考】数式用!$AD$2:$AH$27,MATCH(W19,【参考】数式用!$K$4:$N$4,0)+1,0)
      ),"")</f>
        <v/>
      </c>
      <c r="Z19" s="1004"/>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3"/>
      <c r="AJ19" s="1003"/>
    </row>
    <row r="20" spans="1:41" ht="24.95"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5">
        <v>3500000</v>
      </c>
      <c r="Q20" s="1016"/>
      <c r="R20" s="468">
        <f>IFERROR(IF(OR('別紙様式3-2（４・５月）'!R22="",'別紙様式3-2（４・５月）'!Z22="ベア加算"),"",P20*VLOOKUP(N20,【参考】数式用!$AD$2:$AH$27,MATCH(O20,【参考】数式用!$K$4:$N$4,0)+1,0)),"")</f>
        <v>409500</v>
      </c>
      <c r="S20" s="120" t="s">
        <v>327</v>
      </c>
      <c r="T20" s="1017"/>
      <c r="U20" s="1018"/>
      <c r="V20" s="481">
        <f>IFERROR(IF(AND('別紙様式3-2（４・５月）'!O22="", O20&lt;&gt;""),P20, P20*VLOOKUP(AF20,【参考】数式用4!$DC$3:$DZ$106,MATCH(N20,【参考】数式用4!$DC$2:$DZ$2,0))),"")</f>
        <v>2058823.5294117648</v>
      </c>
      <c r="W20" s="475" t="s">
        <v>358</v>
      </c>
      <c r="X20" s="472"/>
      <c r="Y20" s="1004" t="str">
        <f>IFERROR(
     IF(OR('別紙様式3-2（４・５月）'!R22="",'別紙様式3-2（４・５月）'!Z22="ベア加算"),"",
                                            X20*VLOOKUP(N20,【参考】数式用!$AD$2:$AH$27,MATCH(W20,【参考】数式用!$K$4:$N$4,0)+1,0)
      ),"")</f>
        <v/>
      </c>
      <c r="Z20" s="1004"/>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3"/>
      <c r="AJ20" s="1003"/>
    </row>
    <row r="21" spans="1:41" ht="24.95"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5">
        <v>10000000</v>
      </c>
      <c r="Q21" s="1016"/>
      <c r="R21" s="468" t="str">
        <f>IFERROR(IF(OR('別紙様式3-2（４・５月）'!R23="",'別紙様式3-2（４・５月）'!Z23="ベア加算"),"",P21*VLOOKUP(N21,【参考】数式用!$AD$2:$AH$27,MATCH(O21,【参考】数式用!$K$4:$N$4,0)+1,0)),"")</f>
        <v/>
      </c>
      <c r="S21" s="120"/>
      <c r="T21" s="1017"/>
      <c r="U21" s="1018"/>
      <c r="V21" s="481">
        <f>IFERROR(IF(AND('別紙様式3-2（４・５月）'!O23="", O21&lt;&gt;""),P21, P21*VLOOKUP(AF21,【参考】数式用4!$DC$3:$DZ$106,MATCH(N21,【参考】数式用4!$DC$2:$DZ$2,0))),"")</f>
        <v>10000000</v>
      </c>
      <c r="W21" s="476" t="s">
        <v>361</v>
      </c>
      <c r="X21" s="471">
        <v>3531000</v>
      </c>
      <c r="Y21" s="1004" t="str">
        <f>IFERROR(
     IF(OR('別紙様式3-2（４・５月）'!R23="",'別紙様式3-2（４・５月）'!Z23="ベア加算"),"",
                                            X21*VLOOKUP(N21,【参考】数式用!$AD$2:$AH$27,MATCH(W21,【参考】数式用!$K$4:$N$4,0)+1,0)
      ),"")</f>
        <v/>
      </c>
      <c r="Z21" s="1004"/>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3"/>
      <c r="AJ21" s="1003"/>
    </row>
    <row r="22" spans="1:41" ht="24.95"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5">
        <v>1600000</v>
      </c>
      <c r="Q22" s="1016"/>
      <c r="R22" s="468"/>
      <c r="S22" s="120"/>
      <c r="T22" s="1017"/>
      <c r="U22" s="1018"/>
      <c r="V22" s="481">
        <f>IFERROR(IF(AND('別紙様式3-2（４・５月）'!O24="", O22&lt;&gt;""),P22, P22*VLOOKUP(AF22,【参考】数式用4!$DC$3:$DZ$106,MATCH(N22,【参考】数式用4!$DC$2:$DZ$2,0))),"")</f>
        <v>1600000</v>
      </c>
      <c r="W22" s="476" t="s">
        <v>358</v>
      </c>
      <c r="X22" s="471"/>
      <c r="Y22" s="1004" t="str">
        <f>IFERROR(
     IF(OR('別紙様式3-2（４・５月）'!R24="",'別紙様式3-2（４・５月）'!Z24="ベア加算"),"",
                                            X22*VLOOKUP(N22,【参考】数式用!$AD$2:$AH$27,MATCH(W22,【参考】数式用!$K$4:$N$4,0)+1,0)
      ),"")</f>
        <v/>
      </c>
      <c r="Z22" s="1004"/>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5"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5">
        <v>5000000</v>
      </c>
      <c r="Q23" s="1016"/>
      <c r="R23" s="468" t="str">
        <f>IFERROR(IF(OR('別紙様式3-2（４・５月）'!R25="",'別紙様式3-2（４・５月）'!Z25="ベア加算"),"",P23*VLOOKUP(N23,【参考】数式用!$AD$2:$AH$27,MATCH(O23,【参考】数式用!$K$4:$N$4,0)+1,0)),"")</f>
        <v/>
      </c>
      <c r="S23" s="120"/>
      <c r="T23" s="1017"/>
      <c r="U23" s="1018"/>
      <c r="V23" s="481">
        <f>IFERROR(IF(AND('別紙様式3-2（４・５月）'!O25="", O23&lt;&gt;""),P23, P23*VLOOKUP(AF23,【参考】数式用4!$DC$3:$DZ$106,MATCH(N23,【参考】数式用4!$DC$2:$DZ$2,0))),"")</f>
        <v>5000000</v>
      </c>
      <c r="W23" s="476" t="s">
        <v>394</v>
      </c>
      <c r="X23" s="471">
        <v>5061000</v>
      </c>
      <c r="Y23" s="1004">
        <f>IFERROR(
     IF(OR('別紙様式3-2（４・５月）'!R25="",'別紙様式3-2（４・５月）'!Z25="ベア加算"),"",
                                            X23*VLOOKUP(N23,【参考】数式用!$AD$2:$AH$27,MATCH(W23,【参考】数式用!$K$4:$N$4,0)+1,0)
      ),"")</f>
        <v>693357</v>
      </c>
      <c r="Z23" s="1004"/>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5">
        <v>18215190</v>
      </c>
      <c r="Q24" s="1016"/>
      <c r="R24" s="468">
        <f>IFERROR(IF(OR('別紙様式3-2（４・５月）'!R26="",'別紙様式3-2（４・５月）'!Z26="ベア加算"),"",P24*VLOOKUP(N24,【参考】数式用!$AD$2:$AH$27,MATCH(O24,【参考】数式用!$K$4:$N$4,0)+1,0)),"")</f>
        <v>2112962.04</v>
      </c>
      <c r="S24" s="120" t="s">
        <v>327</v>
      </c>
      <c r="T24" s="1017">
        <v>1</v>
      </c>
      <c r="U24" s="1018"/>
      <c r="V24" s="481">
        <f>IFERROR(IF(AND('別紙様式3-2（４・５月）'!O26="", O24&lt;&gt;""),P24, P24*VLOOKUP(AF24,【参考】数式用4!$DC$3:$DZ$106,MATCH(N24,【参考】数式用4!$DC$2:$DZ$2,0))),"")</f>
        <v>18215190</v>
      </c>
      <c r="W24" s="476" t="s">
        <v>375</v>
      </c>
      <c r="X24" s="471">
        <v>12400000</v>
      </c>
      <c r="Y24" s="1004">
        <f>IFERROR(
     IF(OR('別紙様式3-2（４・５月）'!R26="",'別紙様式3-2（４・５月）'!Z26="ベア加算"),"",
                                            X24*VLOOKUP(N24,【参考】数式用!$AD$2:$AH$27,MATCH(W24,【参考】数式用!$K$4:$N$4,0)+1,0)
      ),"")</f>
        <v>1413600</v>
      </c>
      <c r="Z24" s="1004"/>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5">
        <v>5000000</v>
      </c>
      <c r="Q25" s="1016"/>
      <c r="R25" s="468" t="str">
        <f>IFERROR(IF(OR('別紙様式3-2（４・５月）'!R27="",'別紙様式3-2（４・５月）'!Z27="ベア加算"),"",P25*VLOOKUP(N25,【参考】数式用!$AD$2:$AH$27,MATCH(O25,【参考】数式用!$K$4:$N$4,0)+1,0)),"")</f>
        <v/>
      </c>
      <c r="S25" s="120"/>
      <c r="T25" s="1017"/>
      <c r="U25" s="1018"/>
      <c r="V25" s="481">
        <f>IFERROR(IF(AND('別紙様式3-2（４・５月）'!O27="", O25&lt;&gt;""),P25, P25*VLOOKUP(AF25,【参考】数式用4!$DC$3:$DZ$106,MATCH(N25,【参考】数式用4!$DC$2:$DZ$2,0))),"")</f>
        <v>5000000</v>
      </c>
      <c r="W25" s="476" t="s">
        <v>394</v>
      </c>
      <c r="X25" s="471">
        <v>1400000</v>
      </c>
      <c r="Y25" s="1004" t="str">
        <f>IFERROR(
     IF(OR('別紙様式3-2（４・５月）'!R27="",'別紙様式3-2（４・５月）'!Z27="ベア加算"),"",
                                            X25*VLOOKUP(N25,【参考】数式用!$AD$2:$AH$27,MATCH(W25,【参考】数式用!$K$4:$N$4,0)+1,0)
      ),"")</f>
        <v/>
      </c>
      <c r="Z25" s="1004"/>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5"/>
      <c r="Q26" s="1016"/>
      <c r="R26" s="468" t="str">
        <f>IFERROR(IF(OR('別紙様式3-2（４・５月）'!R28="",'別紙様式3-2（４・５月）'!Z28="ベア加算"),"",P26*VLOOKUP(N26,【参考】数式用!$AD$2:$AH$27,MATCH(O26,【参考】数式用!$K$4:$N$4,0)+1,0)),"")</f>
        <v/>
      </c>
      <c r="S26" s="120"/>
      <c r="T26" s="1017"/>
      <c r="U26" s="1018"/>
      <c r="V26" s="481" t="str">
        <f>IFERROR(IF(AND('別紙様式3-2（４・５月）'!O28="", O26&lt;&gt;""),P26, P26*VLOOKUP(AF26,【参考】数式用4!$DC$3:$DZ$106,MATCH(N26,【参考】数式用4!$DC$2:$DZ$2,0))),"")</f>
        <v/>
      </c>
      <c r="W26" s="476"/>
      <c r="X26" s="471"/>
      <c r="Y26" s="1004" t="str">
        <f>IFERROR(
     IF(OR('別紙様式3-2（４・５月）'!R28="",'別紙様式3-2（４・５月）'!Z28="ベア加算"),"",
                                            X26*VLOOKUP(N26,【参考】数式用!$AD$2:$AH$27,MATCH(W26,【参考】数式用!$K$4:$N$4,0)+1,0)
      ),"")</f>
        <v/>
      </c>
      <c r="Z26" s="1004"/>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5"/>
      <c r="Q27" s="1016"/>
      <c r="R27" s="468" t="str">
        <f>IFERROR(IF(OR('別紙様式3-2（４・５月）'!R29="",'別紙様式3-2（４・５月）'!Z29="ベア加算"),"",P27*VLOOKUP(N27,【参考】数式用!$AD$2:$AH$27,MATCH(O27,【参考】数式用!$K$4:$N$4,0)+1,0)),"")</f>
        <v/>
      </c>
      <c r="S27" s="120"/>
      <c r="T27" s="1017"/>
      <c r="U27" s="1018"/>
      <c r="V27" s="481" t="str">
        <f>IFERROR(IF(AND('別紙様式3-2（４・５月）'!O29="", O27&lt;&gt;""),P27, P27*VLOOKUP(AF27,【参考】数式用4!$DC$3:$DZ$106,MATCH(N27,【参考】数式用4!$DC$2:$DZ$2,0))),"")</f>
        <v/>
      </c>
      <c r="W27" s="476"/>
      <c r="X27" s="471"/>
      <c r="Y27" s="1004" t="str">
        <f>IFERROR(
     IF(OR('別紙様式3-2（４・５月）'!R29="",'別紙様式3-2（４・５月）'!Z29="ベア加算"),"",
                                            X27*VLOOKUP(N27,【参考】数式用!$AD$2:$AH$27,MATCH(W27,【参考】数式用!$K$4:$N$4,0)+1,0)
      ),"")</f>
        <v/>
      </c>
      <c r="Z27" s="1004"/>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5"/>
      <c r="Q28" s="1016"/>
      <c r="R28" s="468" t="str">
        <f>IFERROR(IF(OR('別紙様式3-2（４・５月）'!R30="",'別紙様式3-2（４・５月）'!Z30="ベア加算"),"",P28*VLOOKUP(N28,【参考】数式用!$AD$2:$AH$27,MATCH(O28,【参考】数式用!$K$4:$N$4,0)+1,0)),"")</f>
        <v/>
      </c>
      <c r="S28" s="120"/>
      <c r="T28" s="1017"/>
      <c r="U28" s="1018"/>
      <c r="V28" s="481" t="str">
        <f>IFERROR(IF(AND('別紙様式3-2（４・５月）'!O30="", O28&lt;&gt;""),P28, P28*VLOOKUP(AF28,【参考】数式用4!$DC$3:$DZ$106,MATCH(N28,【参考】数式用4!$DC$2:$DZ$2,0))),"")</f>
        <v/>
      </c>
      <c r="W28" s="476"/>
      <c r="X28" s="471"/>
      <c r="Y28" s="1004" t="str">
        <f>IFERROR(
     IF(OR('別紙様式3-2（４・５月）'!R30="",'別紙様式3-2（４・５月）'!Z30="ベア加算"),"",
                                            X28*VLOOKUP(N28,【参考】数式用!$AD$2:$AH$27,MATCH(W28,【参考】数式用!$K$4:$N$4,0)+1,0)
      ),"")</f>
        <v/>
      </c>
      <c r="Z28" s="1004"/>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5"/>
      <c r="Q29" s="1016"/>
      <c r="R29" s="468" t="str">
        <f>IFERROR(IF(OR('別紙様式3-2（４・５月）'!R31="",'別紙様式3-2（４・５月）'!Z31="ベア加算"),"",P29*VLOOKUP(N29,【参考】数式用!$AD$2:$AH$27,MATCH(O29,【参考】数式用!$K$4:$N$4,0)+1,0)),"")</f>
        <v/>
      </c>
      <c r="S29" s="120"/>
      <c r="T29" s="1015"/>
      <c r="U29" s="1016"/>
      <c r="V29" s="481" t="str">
        <f>IFERROR(IF(AND('別紙様式3-2（４・５月）'!O31="", O29&lt;&gt;""),P29, P29*VLOOKUP(AF29,【参考】数式用4!$DC$3:$DZ$106,MATCH(N29,【参考】数式用4!$DC$2:$DZ$2,0))),"")</f>
        <v/>
      </c>
      <c r="W29" s="100"/>
      <c r="X29" s="471"/>
      <c r="Y29" s="1004" t="str">
        <f>IFERROR(
     IF(OR('別紙様式3-2（４・５月）'!R31="",'別紙様式3-2（４・５月）'!Z31="ベア加算"),"",
                                            X29*VLOOKUP(N29,【参考】数式用!$AD$2:$AH$27,MATCH(W29,【参考】数式用!$K$4:$N$4,0)+1,0)
      ),"")</f>
        <v/>
      </c>
      <c r="Z29" s="1004"/>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5"/>
      <c r="Q30" s="1016"/>
      <c r="R30" s="468" t="str">
        <f>IFERROR(IF(OR('別紙様式3-2（４・５月）'!R32="",'別紙様式3-2（４・５月）'!Z32="ベア加算"),"",P30*VLOOKUP(N30,【参考】数式用!$AD$2:$AH$27,MATCH(O30,【参考】数式用!$K$4:$N$4,0)+1,0)),"")</f>
        <v/>
      </c>
      <c r="S30" s="120"/>
      <c r="T30" s="1017"/>
      <c r="U30" s="1018"/>
      <c r="V30" s="481" t="str">
        <f>IFERROR(IF(AND('別紙様式3-2（４・５月）'!O32="", O30&lt;&gt;""),P30, P30*VLOOKUP(AF30,【参考】数式用4!$DC$3:$DZ$106,MATCH(N30,【参考】数式用4!$DC$2:$DZ$2,0))),"")</f>
        <v/>
      </c>
      <c r="W30" s="476"/>
      <c r="X30" s="471"/>
      <c r="Y30" s="1004" t="str">
        <f>IFERROR(
     IF(OR('別紙様式3-2（４・５月）'!R32="",'別紙様式3-2（４・５月）'!Z32="ベア加算"),"",
                                            X30*VLOOKUP(N30,【参考】数式用!$AD$2:$AH$27,MATCH(W30,【参考】数式用!$K$4:$N$4,0)+1,0)
      ),"")</f>
        <v/>
      </c>
      <c r="Z30" s="1004"/>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5"/>
      <c r="Q31" s="1016"/>
      <c r="R31" s="468" t="str">
        <f>IFERROR(IF(OR('別紙様式3-2（４・５月）'!R33="",'別紙様式3-2（４・５月）'!Z33="ベア加算"),"",P31*VLOOKUP(N31,【参考】数式用!$AD$2:$AH$27,MATCH(O31,【参考】数式用!$K$4:$N$4,0)+1,0)),"")</f>
        <v/>
      </c>
      <c r="S31" s="120"/>
      <c r="T31" s="1017"/>
      <c r="U31" s="1018"/>
      <c r="V31" s="481" t="str">
        <f>IFERROR(IF(AND('別紙様式3-2（４・５月）'!O33="", O31&lt;&gt;""),P31, P31*VLOOKUP(AF31,【参考】数式用4!$DC$3:$DZ$106,MATCH(N31,【参考】数式用4!$DC$2:$DZ$2,0))),"")</f>
        <v/>
      </c>
      <c r="W31" s="476"/>
      <c r="X31" s="471"/>
      <c r="Y31" s="1004" t="str">
        <f>IFERROR(
     IF(OR('別紙様式3-2（４・５月）'!R33="",'別紙様式3-2（４・５月）'!Z33="ベア加算"),"",
                                            X31*VLOOKUP(N31,【参考】数式用!$AD$2:$AH$27,MATCH(W31,【参考】数式用!$K$4:$N$4,0)+1,0)
      ),"")</f>
        <v/>
      </c>
      <c r="Z31" s="1004"/>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5"/>
      <c r="Q32" s="1016"/>
      <c r="R32" s="468" t="str">
        <f>IFERROR(IF(OR('別紙様式3-2（４・５月）'!R34="",'別紙様式3-2（４・５月）'!Z34="ベア加算"),"",P32*VLOOKUP(N32,【参考】数式用!$AD$2:$AH$27,MATCH(O32,【参考】数式用!$K$4:$N$4,0)+1,0)),"")</f>
        <v/>
      </c>
      <c r="S32" s="120"/>
      <c r="T32" s="1017"/>
      <c r="U32" s="1018"/>
      <c r="V32" s="481" t="str">
        <f>IFERROR(IF(AND('別紙様式3-2（４・５月）'!O34="", O32&lt;&gt;""),P32, P32*VLOOKUP(AF32,【参考】数式用4!$DC$3:$DZ$106,MATCH(N32,【参考】数式用4!$DC$2:$DZ$2,0))),"")</f>
        <v/>
      </c>
      <c r="W32" s="476"/>
      <c r="X32" s="471"/>
      <c r="Y32" s="1004" t="str">
        <f>IFERROR(
     IF(OR('別紙様式3-2（４・５月）'!R34="",'別紙様式3-2（４・５月）'!Z34="ベア加算"),"",
                                            X32*VLOOKUP(N32,【参考】数式用!$AD$2:$AH$27,MATCH(W32,【参考】数式用!$K$4:$N$4,0)+1,0)
      ),"")</f>
        <v/>
      </c>
      <c r="Z32" s="1004"/>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5"/>
      <c r="Q33" s="1016"/>
      <c r="R33" s="468" t="str">
        <f>IFERROR(IF(OR('別紙様式3-2（４・５月）'!R35="",'別紙様式3-2（４・５月）'!Z35="ベア加算"),"",P33*VLOOKUP(N33,【参考】数式用!$AD$2:$AH$27,MATCH(O33,【参考】数式用!$K$4:$N$4,0)+1,0)),"")</f>
        <v/>
      </c>
      <c r="S33" s="120"/>
      <c r="T33" s="1017"/>
      <c r="U33" s="1018"/>
      <c r="V33" s="481" t="str">
        <f>IFERROR(IF(AND('別紙様式3-2（４・５月）'!O35="", O33&lt;&gt;""),P33, P33*VLOOKUP(AF33,【参考】数式用4!$DC$3:$DZ$106,MATCH(N33,【参考】数式用4!$DC$2:$DZ$2,0))),"")</f>
        <v/>
      </c>
      <c r="W33" s="476"/>
      <c r="X33" s="471"/>
      <c r="Y33" s="1004" t="str">
        <f>IFERROR(
     IF(OR('別紙様式3-2（４・５月）'!R35="",'別紙様式3-2（４・５月）'!Z35="ベア加算"),"",
                                            X33*VLOOKUP(N33,【参考】数式用!$AD$2:$AH$27,MATCH(W33,【参考】数式用!$K$4:$N$4,0)+1,0)
      ),"")</f>
        <v/>
      </c>
      <c r="Z33" s="1004"/>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5"/>
      <c r="Q34" s="1016"/>
      <c r="R34" s="468" t="str">
        <f>IFERROR(IF(OR('別紙様式3-2（４・５月）'!R36="",'別紙様式3-2（４・５月）'!Z36="ベア加算"),"",P34*VLOOKUP(N34,【参考】数式用!$AD$2:$AH$27,MATCH(O34,【参考】数式用!$K$4:$N$4,0)+1,0)),"")</f>
        <v/>
      </c>
      <c r="S34" s="120"/>
      <c r="T34" s="1017"/>
      <c r="U34" s="1018"/>
      <c r="V34" s="481" t="str">
        <f>IFERROR(IF(AND('別紙様式3-2（４・５月）'!O36="", O34&lt;&gt;""),P34, P34*VLOOKUP(AF34,【参考】数式用4!$DC$3:$DZ$106,MATCH(N34,【参考】数式用4!$DC$2:$DZ$2,0))),"")</f>
        <v/>
      </c>
      <c r="W34" s="476"/>
      <c r="X34" s="471"/>
      <c r="Y34" s="1004" t="str">
        <f>IFERROR(
     IF(OR('別紙様式3-2（４・５月）'!R36="",'別紙様式3-2（４・５月）'!Z36="ベア加算"),"",
                                            X34*VLOOKUP(N34,【参考】数式用!$AD$2:$AH$27,MATCH(W34,【参考】数式用!$K$4:$N$4,0)+1,0)
      ),"")</f>
        <v/>
      </c>
      <c r="Z34" s="1004"/>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5"/>
      <c r="Q35" s="1016"/>
      <c r="R35" s="468" t="str">
        <f>IFERROR(IF(OR('別紙様式3-2（４・５月）'!R37="",'別紙様式3-2（４・５月）'!Z37="ベア加算"),"",P35*VLOOKUP(N35,【参考】数式用!$AD$2:$AH$27,MATCH(O35,【参考】数式用!$K$4:$N$4,0)+1,0)),"")</f>
        <v/>
      </c>
      <c r="S35" s="120"/>
      <c r="T35" s="1017"/>
      <c r="U35" s="1018"/>
      <c r="V35" s="481" t="str">
        <f>IFERROR(IF(AND('別紙様式3-2（４・５月）'!O37="", O35&lt;&gt;""),P35, P35*VLOOKUP(AF35,【参考】数式用4!$DC$3:$DZ$106,MATCH(N35,【参考】数式用4!$DC$2:$DZ$2,0))),"")</f>
        <v/>
      </c>
      <c r="W35" s="476"/>
      <c r="X35" s="471"/>
      <c r="Y35" s="1004" t="str">
        <f>IFERROR(
     IF(OR('別紙様式3-2（４・５月）'!R37="",'別紙様式3-2（４・５月）'!Z37="ベア加算"),"",
                                            X35*VLOOKUP(N35,【参考】数式用!$AD$2:$AH$27,MATCH(W35,【参考】数式用!$K$4:$N$4,0)+1,0)
      ),"")</f>
        <v/>
      </c>
      <c r="Z35" s="1004"/>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5"/>
      <c r="Q36" s="1016"/>
      <c r="R36" s="468" t="str">
        <f>IFERROR(IF(OR('別紙様式3-2（４・５月）'!R38="",'別紙様式3-2（４・５月）'!Z38="ベア加算"),"",P36*VLOOKUP(N36,【参考】数式用!$AD$2:$AH$27,MATCH(O36,【参考】数式用!$K$4:$N$4,0)+1,0)),"")</f>
        <v/>
      </c>
      <c r="S36" s="120"/>
      <c r="T36" s="1017"/>
      <c r="U36" s="1018"/>
      <c r="V36" s="481" t="str">
        <f>IFERROR(IF(AND('別紙様式3-2（４・５月）'!O38="", O36&lt;&gt;""),P36, P36*VLOOKUP(AF36,【参考】数式用4!$DC$3:$DZ$106,MATCH(N36,【参考】数式用4!$DC$2:$DZ$2,0))),"")</f>
        <v/>
      </c>
      <c r="W36" s="476"/>
      <c r="X36" s="471"/>
      <c r="Y36" s="1004" t="str">
        <f>IFERROR(
     IF(OR('別紙様式3-2（４・５月）'!R38="",'別紙様式3-2（４・５月）'!Z38="ベア加算"),"",
                                            X36*VLOOKUP(N36,【参考】数式用!$AD$2:$AH$27,MATCH(W36,【参考】数式用!$K$4:$N$4,0)+1,0)
      ),"")</f>
        <v/>
      </c>
      <c r="Z36" s="1004"/>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5"/>
      <c r="Q37" s="1016"/>
      <c r="R37" s="468" t="str">
        <f>IFERROR(IF(OR('別紙様式3-2（４・５月）'!R39="",'別紙様式3-2（４・５月）'!Z39="ベア加算"),"",P37*VLOOKUP(N37,【参考】数式用!$AD$2:$AH$27,MATCH(O37,【参考】数式用!$K$4:$N$4,0)+1,0)),"")</f>
        <v/>
      </c>
      <c r="S37" s="120"/>
      <c r="T37" s="1017"/>
      <c r="U37" s="1018"/>
      <c r="V37" s="481" t="str">
        <f>IFERROR(IF(AND('別紙様式3-2（４・５月）'!O39="", O37&lt;&gt;""),P37, P37*VLOOKUP(AF37,【参考】数式用4!$DC$3:$DZ$106,MATCH(N37,【参考】数式用4!$DC$2:$DZ$2,0))),"")</f>
        <v/>
      </c>
      <c r="W37" s="476"/>
      <c r="X37" s="471"/>
      <c r="Y37" s="1004" t="str">
        <f>IFERROR(
     IF(OR('別紙様式3-2（４・５月）'!R39="",'別紙様式3-2（４・５月）'!Z39="ベア加算"),"",
                                            X37*VLOOKUP(N37,【参考】数式用!$AD$2:$AH$27,MATCH(W37,【参考】数式用!$K$4:$N$4,0)+1,0)
      ),"")</f>
        <v/>
      </c>
      <c r="Z37" s="1004"/>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5"/>
      <c r="Q38" s="1016"/>
      <c r="R38" s="468" t="str">
        <f>IFERROR(IF(OR('別紙様式3-2（４・５月）'!R40="",'別紙様式3-2（４・５月）'!Z40="ベア加算"),"",P38*VLOOKUP(N38,【参考】数式用!$AD$2:$AH$27,MATCH(O38,【参考】数式用!$K$4:$N$4,0)+1,0)),"")</f>
        <v/>
      </c>
      <c r="S38" s="120"/>
      <c r="T38" s="1017"/>
      <c r="U38" s="1018"/>
      <c r="V38" s="481" t="str">
        <f>IFERROR(IF(AND('別紙様式3-2（４・５月）'!O40="", O38&lt;&gt;""),P38, P38*VLOOKUP(AF38,【参考】数式用4!$DC$3:$DZ$106,MATCH(N38,【参考】数式用4!$DC$2:$DZ$2,0))),"")</f>
        <v/>
      </c>
      <c r="W38" s="476"/>
      <c r="X38" s="471"/>
      <c r="Y38" s="1004" t="str">
        <f>IFERROR(
     IF(OR('別紙様式3-2（４・５月）'!R40="",'別紙様式3-2（４・５月）'!Z40="ベア加算"),"",
                                            X38*VLOOKUP(N38,【参考】数式用!$AD$2:$AH$27,MATCH(W38,【参考】数式用!$K$4:$N$4,0)+1,0)
      ),"")</f>
        <v/>
      </c>
      <c r="Z38" s="1004"/>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5"/>
      <c r="Q39" s="1016"/>
      <c r="R39" s="468" t="str">
        <f>IFERROR(IF(OR('別紙様式3-2（４・５月）'!R41="",'別紙様式3-2（４・５月）'!Z41="ベア加算"),"",P39*VLOOKUP(N39,【参考】数式用!$AD$2:$AH$27,MATCH(O39,【参考】数式用!$K$4:$N$4,0)+1,0)),"")</f>
        <v/>
      </c>
      <c r="S39" s="120"/>
      <c r="T39" s="1017"/>
      <c r="U39" s="1018"/>
      <c r="V39" s="481" t="str">
        <f>IFERROR(IF(AND('別紙様式3-2（４・５月）'!O41="", O39&lt;&gt;""),P39, P39*VLOOKUP(AF39,【参考】数式用4!$DC$3:$DZ$106,MATCH(N39,【参考】数式用4!$DC$2:$DZ$2,0))),"")</f>
        <v/>
      </c>
      <c r="W39" s="476"/>
      <c r="X39" s="471"/>
      <c r="Y39" s="1004" t="str">
        <f>IFERROR(
     IF(OR('別紙様式3-2（４・５月）'!R41="",'別紙様式3-2（４・５月）'!Z41="ベア加算"),"",
                                            X39*VLOOKUP(N39,【参考】数式用!$AD$2:$AH$27,MATCH(W39,【参考】数式用!$K$4:$N$4,0)+1,0)
      ),"")</f>
        <v/>
      </c>
      <c r="Z39" s="1004"/>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5"/>
      <c r="Q40" s="1016"/>
      <c r="R40" s="468" t="str">
        <f>IFERROR(IF(OR('別紙様式3-2（４・５月）'!R42="",'別紙様式3-2（４・５月）'!Z42="ベア加算"),"",P40*VLOOKUP(N40,【参考】数式用!$AD$2:$AH$27,MATCH(O40,【参考】数式用!$K$4:$N$4,0)+1,0)),"")</f>
        <v/>
      </c>
      <c r="S40" s="120"/>
      <c r="T40" s="1017"/>
      <c r="U40" s="1018"/>
      <c r="V40" s="481" t="str">
        <f>IFERROR(IF(AND('別紙様式3-2（４・５月）'!O42="", O40&lt;&gt;""),P40, P40*VLOOKUP(AF40,【参考】数式用4!$DC$3:$DZ$106,MATCH(N40,【参考】数式用4!$DC$2:$DZ$2,0))),"")</f>
        <v/>
      </c>
      <c r="W40" s="476"/>
      <c r="X40" s="471"/>
      <c r="Y40" s="1004" t="str">
        <f>IFERROR(
     IF(OR('別紙様式3-2（４・５月）'!R42="",'別紙様式3-2（４・５月）'!Z42="ベア加算"),"",
                                            X40*VLOOKUP(N40,【参考】数式用!$AD$2:$AH$27,MATCH(W40,【参考】数式用!$K$4:$N$4,0)+1,0)
      ),"")</f>
        <v/>
      </c>
      <c r="Z40" s="1004"/>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5"/>
      <c r="Q41" s="1016"/>
      <c r="R41" s="468" t="str">
        <f>IFERROR(IF(OR('別紙様式3-2（４・５月）'!R43="",'別紙様式3-2（４・５月）'!Z43="ベア加算"),"",P41*VLOOKUP(N41,【参考】数式用!$AD$2:$AH$27,MATCH(O41,【参考】数式用!$K$4:$N$4,0)+1,0)),"")</f>
        <v/>
      </c>
      <c r="S41" s="120"/>
      <c r="T41" s="1017"/>
      <c r="U41" s="1018"/>
      <c r="V41" s="481" t="str">
        <f>IFERROR(IF(AND('別紙様式3-2（４・５月）'!O43="", O41&lt;&gt;""),P41, P41*VLOOKUP(AF41,【参考】数式用4!$DC$3:$DZ$106,MATCH(N41,【参考】数式用4!$DC$2:$DZ$2,0))),"")</f>
        <v/>
      </c>
      <c r="W41" s="476"/>
      <c r="X41" s="471"/>
      <c r="Y41" s="1004" t="str">
        <f>IFERROR(
     IF(OR('別紙様式3-2（４・５月）'!R43="",'別紙様式3-2（４・５月）'!Z43="ベア加算"),"",
                                            X41*VLOOKUP(N41,【参考】数式用!$AD$2:$AH$27,MATCH(W41,【参考】数式用!$K$4:$N$4,0)+1,0)
      ),"")</f>
        <v/>
      </c>
      <c r="Z41" s="1004"/>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5"/>
      <c r="Q42" s="1016"/>
      <c r="R42" s="468" t="str">
        <f>IFERROR(IF(OR('別紙様式3-2（４・５月）'!R44="",'別紙様式3-2（４・５月）'!Z44="ベア加算"),"",P42*VLOOKUP(N42,【参考】数式用!$AD$2:$AH$27,MATCH(O42,【参考】数式用!$K$4:$N$4,0)+1,0)),"")</f>
        <v/>
      </c>
      <c r="S42" s="120"/>
      <c r="T42" s="1017"/>
      <c r="U42" s="1018"/>
      <c r="V42" s="481" t="str">
        <f>IFERROR(IF(AND('別紙様式3-2（４・５月）'!O44="", O42&lt;&gt;""),P42, P42*VLOOKUP(AF42,【参考】数式用4!$DC$3:$DZ$106,MATCH(N42,【参考】数式用4!$DC$2:$DZ$2,0))),"")</f>
        <v/>
      </c>
      <c r="W42" s="476"/>
      <c r="X42" s="471"/>
      <c r="Y42" s="1004" t="str">
        <f>IFERROR(
     IF(OR('別紙様式3-2（４・５月）'!R44="",'別紙様式3-2（４・５月）'!Z44="ベア加算"),"",
                                            X42*VLOOKUP(N42,【参考】数式用!$AD$2:$AH$27,MATCH(W42,【参考】数式用!$K$4:$N$4,0)+1,0)
      ),"")</f>
        <v/>
      </c>
      <c r="Z42" s="1004"/>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5"/>
      <c r="Q43" s="1016"/>
      <c r="R43" s="468" t="str">
        <f>IFERROR(IF(OR('別紙様式3-2（４・５月）'!R45="",'別紙様式3-2（４・５月）'!Z45="ベア加算"),"",P43*VLOOKUP(N43,【参考】数式用!$AD$2:$AH$27,MATCH(O43,【参考】数式用!$K$4:$N$4,0)+1,0)),"")</f>
        <v/>
      </c>
      <c r="S43" s="120"/>
      <c r="T43" s="1017"/>
      <c r="U43" s="1018"/>
      <c r="V43" s="481" t="str">
        <f>IFERROR(IF(AND('別紙様式3-2（４・５月）'!O45="", O43&lt;&gt;""),P43, P43*VLOOKUP(AF43,【参考】数式用4!$DC$3:$DZ$106,MATCH(N43,【参考】数式用4!$DC$2:$DZ$2,0))),"")</f>
        <v/>
      </c>
      <c r="W43" s="476"/>
      <c r="X43" s="471"/>
      <c r="Y43" s="1004" t="str">
        <f>IFERROR(
     IF(OR('別紙様式3-2（４・５月）'!R45="",'別紙様式3-2（４・５月）'!Z45="ベア加算"),"",
                                            X43*VLOOKUP(N43,【参考】数式用!$AD$2:$AH$27,MATCH(W43,【参考】数式用!$K$4:$N$4,0)+1,0)
      ),"")</f>
        <v/>
      </c>
      <c r="Z43" s="1004"/>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5"/>
      <c r="Q44" s="1016"/>
      <c r="R44" s="468" t="str">
        <f>IFERROR(IF(OR('別紙様式3-2（４・５月）'!R46="",'別紙様式3-2（４・５月）'!Z46="ベア加算"),"",P44*VLOOKUP(N44,【参考】数式用!$AD$2:$AH$27,MATCH(O44,【参考】数式用!$K$4:$N$4,0)+1,0)),"")</f>
        <v/>
      </c>
      <c r="S44" s="120"/>
      <c r="T44" s="1017"/>
      <c r="U44" s="1018"/>
      <c r="V44" s="481" t="str">
        <f>IFERROR(IF(AND('別紙様式3-2（４・５月）'!O46="", O44&lt;&gt;""),P44, P44*VLOOKUP(AF44,【参考】数式用4!$DC$3:$DZ$106,MATCH(N44,【参考】数式用4!$DC$2:$DZ$2,0))),"")</f>
        <v/>
      </c>
      <c r="W44" s="476"/>
      <c r="X44" s="471"/>
      <c r="Y44" s="1004" t="str">
        <f>IFERROR(
     IF(OR('別紙様式3-2（４・５月）'!R46="",'別紙様式3-2（４・５月）'!Z46="ベア加算"),"",
                                            X44*VLOOKUP(N44,【参考】数式用!$AD$2:$AH$27,MATCH(W44,【参考】数式用!$K$4:$N$4,0)+1,0)
      ),"")</f>
        <v/>
      </c>
      <c r="Z44" s="1004"/>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5"/>
      <c r="Q45" s="1016"/>
      <c r="R45" s="468" t="str">
        <f>IFERROR(IF(OR('別紙様式3-2（４・５月）'!R47="",'別紙様式3-2（４・５月）'!Z47="ベア加算"),"",P45*VLOOKUP(N45,【参考】数式用!$AD$2:$AH$27,MATCH(O45,【参考】数式用!$K$4:$N$4,0)+1,0)),"")</f>
        <v/>
      </c>
      <c r="S45" s="120"/>
      <c r="T45" s="1017"/>
      <c r="U45" s="1018"/>
      <c r="V45" s="481" t="str">
        <f>IFERROR(IF(AND('別紙様式3-2（４・５月）'!O47="", O45&lt;&gt;""),P45, P45*VLOOKUP(AF45,【参考】数式用4!$DC$3:$DZ$106,MATCH(N45,【参考】数式用4!$DC$2:$DZ$2,0))),"")</f>
        <v/>
      </c>
      <c r="W45" s="476"/>
      <c r="X45" s="471"/>
      <c r="Y45" s="1004" t="str">
        <f>IFERROR(
     IF(OR('別紙様式3-2（４・５月）'!R47="",'別紙様式3-2（４・５月）'!Z47="ベア加算"),"",
                                            X45*VLOOKUP(N45,【参考】数式用!$AD$2:$AH$27,MATCH(W45,【参考】数式用!$K$4:$N$4,0)+1,0)
      ),"")</f>
        <v/>
      </c>
      <c r="Z45" s="1004"/>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5"/>
      <c r="Q46" s="1016"/>
      <c r="R46" s="468" t="str">
        <f>IFERROR(IF(OR('別紙様式3-2（４・５月）'!R48="",'別紙様式3-2（４・５月）'!Z48="ベア加算"),"",P46*VLOOKUP(N46,【参考】数式用!$AD$2:$AH$27,MATCH(O46,【参考】数式用!$K$4:$N$4,0)+1,0)),"")</f>
        <v/>
      </c>
      <c r="S46" s="120"/>
      <c r="T46" s="1017"/>
      <c r="U46" s="1018"/>
      <c r="V46" s="481" t="str">
        <f>IFERROR(IF(AND('別紙様式3-2（４・５月）'!O48="", O46&lt;&gt;""),P46, P46*VLOOKUP(AF46,【参考】数式用4!$DC$3:$DZ$106,MATCH(N46,【参考】数式用4!$DC$2:$DZ$2,0))),"")</f>
        <v/>
      </c>
      <c r="W46" s="476"/>
      <c r="X46" s="471"/>
      <c r="Y46" s="1004" t="str">
        <f>IFERROR(
     IF(OR('別紙様式3-2（４・５月）'!R48="",'別紙様式3-2（４・５月）'!Z48="ベア加算"),"",
                                            X46*VLOOKUP(N46,【参考】数式用!$AD$2:$AH$27,MATCH(W46,【参考】数式用!$K$4:$N$4,0)+1,0)
      ),"")</f>
        <v/>
      </c>
      <c r="Z46" s="1004"/>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5"/>
      <c r="Q47" s="1016"/>
      <c r="R47" s="468" t="str">
        <f>IFERROR(IF(OR('別紙様式3-2（４・５月）'!R49="",'別紙様式3-2（４・５月）'!Z49="ベア加算"),"",P47*VLOOKUP(N47,【参考】数式用!$AD$2:$AH$27,MATCH(O47,【参考】数式用!$K$4:$N$4,0)+1,0)),"")</f>
        <v/>
      </c>
      <c r="S47" s="120"/>
      <c r="T47" s="1017"/>
      <c r="U47" s="1018"/>
      <c r="V47" s="481" t="str">
        <f>IFERROR(IF(AND('別紙様式3-2（４・５月）'!O49="", O47&lt;&gt;""),P47, P47*VLOOKUP(AF47,【参考】数式用4!$DC$3:$DZ$106,MATCH(N47,【参考】数式用4!$DC$2:$DZ$2,0))),"")</f>
        <v/>
      </c>
      <c r="W47" s="476"/>
      <c r="X47" s="471"/>
      <c r="Y47" s="1004" t="str">
        <f>IFERROR(
     IF(OR('別紙様式3-2（４・５月）'!R49="",'別紙様式3-2（４・５月）'!Z49="ベア加算"),"",
                                            X47*VLOOKUP(N47,【参考】数式用!$AD$2:$AH$27,MATCH(W47,【参考】数式用!$K$4:$N$4,0)+1,0)
      ),"")</f>
        <v/>
      </c>
      <c r="Z47" s="1004"/>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5"/>
      <c r="Q48" s="1016"/>
      <c r="R48" s="468" t="str">
        <f>IFERROR(IF(OR('別紙様式3-2（４・５月）'!R50="",'別紙様式3-2（４・５月）'!Z50="ベア加算"),"",P48*VLOOKUP(N48,【参考】数式用!$AD$2:$AH$27,MATCH(O48,【参考】数式用!$K$4:$N$4,0)+1,0)),"")</f>
        <v/>
      </c>
      <c r="S48" s="120"/>
      <c r="T48" s="1017"/>
      <c r="U48" s="1018"/>
      <c r="V48" s="481" t="str">
        <f>IFERROR(IF(AND('別紙様式3-2（４・５月）'!O50="", O48&lt;&gt;""),P48, P48*VLOOKUP(AF48,【参考】数式用4!$DC$3:$DZ$106,MATCH(N48,【参考】数式用4!$DC$2:$DZ$2,0))),"")</f>
        <v/>
      </c>
      <c r="W48" s="476"/>
      <c r="X48" s="471"/>
      <c r="Y48" s="1004" t="str">
        <f>IFERROR(
     IF(OR('別紙様式3-2（４・５月）'!R50="",'別紙様式3-2（４・５月）'!Z50="ベア加算"),"",
                                            X48*VLOOKUP(N48,【参考】数式用!$AD$2:$AH$27,MATCH(W48,【参考】数式用!$K$4:$N$4,0)+1,0)
      ),"")</f>
        <v/>
      </c>
      <c r="Z48" s="1004"/>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5"/>
      <c r="Q49" s="1016"/>
      <c r="R49" s="468" t="str">
        <f>IFERROR(IF(OR('別紙様式3-2（４・５月）'!R51="",'別紙様式3-2（４・５月）'!Z51="ベア加算"),"",P49*VLOOKUP(N49,【参考】数式用!$AD$2:$AH$27,MATCH(O49,【参考】数式用!$K$4:$N$4,0)+1,0)),"")</f>
        <v/>
      </c>
      <c r="S49" s="120"/>
      <c r="T49" s="1017"/>
      <c r="U49" s="1018"/>
      <c r="V49" s="481" t="str">
        <f>IFERROR(IF(AND('別紙様式3-2（４・５月）'!O51="", O49&lt;&gt;""),P49, P49*VLOOKUP(AF49,【参考】数式用4!$DC$3:$DZ$106,MATCH(N49,【参考】数式用4!$DC$2:$DZ$2,0))),"")</f>
        <v/>
      </c>
      <c r="W49" s="476"/>
      <c r="X49" s="471"/>
      <c r="Y49" s="1004" t="str">
        <f>IFERROR(
     IF(OR('別紙様式3-2（４・５月）'!R51="",'別紙様式3-2（４・５月）'!Z51="ベア加算"),"",
                                            X49*VLOOKUP(N49,【参考】数式用!$AD$2:$AH$27,MATCH(W49,【参考】数式用!$K$4:$N$4,0)+1,0)
      ),"")</f>
        <v/>
      </c>
      <c r="Z49" s="1004"/>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5"/>
      <c r="Q50" s="1016"/>
      <c r="R50" s="468" t="str">
        <f>IFERROR(IF(OR('別紙様式3-2（４・５月）'!R52="",'別紙様式3-2（４・５月）'!Z52="ベア加算"),"",P50*VLOOKUP(N50,【参考】数式用!$AD$2:$AH$27,MATCH(O50,【参考】数式用!$K$4:$N$4,0)+1,0)),"")</f>
        <v/>
      </c>
      <c r="S50" s="120"/>
      <c r="T50" s="1017"/>
      <c r="U50" s="1018"/>
      <c r="V50" s="481" t="str">
        <f>IFERROR(IF(AND('別紙様式3-2（４・５月）'!O52="", O50&lt;&gt;""),P50, P50*VLOOKUP(AF50,【参考】数式用4!$DC$3:$DZ$106,MATCH(N50,【参考】数式用4!$DC$2:$DZ$2,0))),"")</f>
        <v/>
      </c>
      <c r="W50" s="476"/>
      <c r="X50" s="471"/>
      <c r="Y50" s="1004" t="str">
        <f>IFERROR(
     IF(OR('別紙様式3-2（４・５月）'!R52="",'別紙様式3-2（４・５月）'!Z52="ベア加算"),"",
                                            X50*VLOOKUP(N50,【参考】数式用!$AD$2:$AH$27,MATCH(W50,【参考】数式用!$K$4:$N$4,0)+1,0)
      ),"")</f>
        <v/>
      </c>
      <c r="Z50" s="1004"/>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5"/>
      <c r="Q51" s="1016"/>
      <c r="R51" s="468" t="str">
        <f>IFERROR(IF(OR('別紙様式3-2（４・５月）'!R53="",'別紙様式3-2（４・５月）'!Z53="ベア加算"),"",P51*VLOOKUP(N51,【参考】数式用!$AD$2:$AH$27,MATCH(O51,【参考】数式用!$K$4:$N$4,0)+1,0)),"")</f>
        <v/>
      </c>
      <c r="S51" s="120"/>
      <c r="T51" s="1017"/>
      <c r="U51" s="1018"/>
      <c r="V51" s="481" t="str">
        <f>IFERROR(IF(AND('別紙様式3-2（４・５月）'!O53="", O51&lt;&gt;""),P51, P51*VLOOKUP(AF51,【参考】数式用4!$DC$3:$DZ$106,MATCH(N51,【参考】数式用4!$DC$2:$DZ$2,0))),"")</f>
        <v/>
      </c>
      <c r="W51" s="476"/>
      <c r="X51" s="471"/>
      <c r="Y51" s="1004" t="str">
        <f>IFERROR(
     IF(OR('別紙様式3-2（４・５月）'!R53="",'別紙様式3-2（４・５月）'!Z53="ベア加算"),"",
                                            X51*VLOOKUP(N51,【参考】数式用!$AD$2:$AH$27,MATCH(W51,【参考】数式用!$K$4:$N$4,0)+1,0)
      ),"")</f>
        <v/>
      </c>
      <c r="Z51" s="1004"/>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5"/>
      <c r="Q52" s="1016"/>
      <c r="R52" s="468" t="str">
        <f>IFERROR(IF(OR('別紙様式3-2（４・５月）'!R54="",'別紙様式3-2（４・５月）'!Z54="ベア加算"),"",P52*VLOOKUP(N52,【参考】数式用!$AD$2:$AH$27,MATCH(O52,【参考】数式用!$K$4:$N$4,0)+1,0)),"")</f>
        <v/>
      </c>
      <c r="S52" s="120"/>
      <c r="T52" s="1017"/>
      <c r="U52" s="1018"/>
      <c r="V52" s="481" t="str">
        <f>IFERROR(IF(AND('別紙様式3-2（４・５月）'!O54="", O52&lt;&gt;""),P52, P52*VLOOKUP(AF52,【参考】数式用4!$DC$3:$DZ$106,MATCH(N52,【参考】数式用4!$DC$2:$DZ$2,0))),"")</f>
        <v/>
      </c>
      <c r="W52" s="476"/>
      <c r="X52" s="471"/>
      <c r="Y52" s="1004" t="str">
        <f>IFERROR(
     IF(OR('別紙様式3-2（４・５月）'!R54="",'別紙様式3-2（４・５月）'!Z54="ベア加算"),"",
                                            X52*VLOOKUP(N52,【参考】数式用!$AD$2:$AH$27,MATCH(W52,【参考】数式用!$K$4:$N$4,0)+1,0)
      ),"")</f>
        <v/>
      </c>
      <c r="Z52" s="1004"/>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5"/>
      <c r="Q53" s="1016"/>
      <c r="R53" s="468" t="str">
        <f>IFERROR(IF(OR('別紙様式3-2（４・５月）'!R55="",'別紙様式3-2（４・５月）'!Z55="ベア加算"),"",P53*VLOOKUP(N53,【参考】数式用!$AD$2:$AH$27,MATCH(O53,【参考】数式用!$K$4:$N$4,0)+1,0)),"")</f>
        <v/>
      </c>
      <c r="S53" s="120"/>
      <c r="T53" s="1017"/>
      <c r="U53" s="1018"/>
      <c r="V53" s="481" t="str">
        <f>IFERROR(IF(AND('別紙様式3-2（４・５月）'!O55="", O53&lt;&gt;""),P53, P53*VLOOKUP(AF53,【参考】数式用4!$DC$3:$DZ$106,MATCH(N53,【参考】数式用4!$DC$2:$DZ$2,0))),"")</f>
        <v/>
      </c>
      <c r="W53" s="476"/>
      <c r="X53" s="471"/>
      <c r="Y53" s="1004" t="str">
        <f>IFERROR(
     IF(OR('別紙様式3-2（４・５月）'!R55="",'別紙様式3-2（４・５月）'!Z55="ベア加算"),"",
                                            X53*VLOOKUP(N53,【参考】数式用!$AD$2:$AH$27,MATCH(W53,【参考】数式用!$K$4:$N$4,0)+1,0)
      ),"")</f>
        <v/>
      </c>
      <c r="Z53" s="1004"/>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5"/>
      <c r="Q54" s="1016"/>
      <c r="R54" s="468" t="str">
        <f>IFERROR(IF(OR('別紙様式3-2（４・５月）'!R56="",'別紙様式3-2（４・５月）'!Z56="ベア加算"),"",P54*VLOOKUP(N54,【参考】数式用!$AD$2:$AH$27,MATCH(O54,【参考】数式用!$K$4:$N$4,0)+1,0)),"")</f>
        <v/>
      </c>
      <c r="S54" s="120"/>
      <c r="T54" s="1017"/>
      <c r="U54" s="1018"/>
      <c r="V54" s="481" t="str">
        <f>IFERROR(IF(AND('別紙様式3-2（４・５月）'!O56="", O54&lt;&gt;""),P54, P54*VLOOKUP(AF54,【参考】数式用4!$DC$3:$DZ$106,MATCH(N54,【参考】数式用4!$DC$2:$DZ$2,0))),"")</f>
        <v/>
      </c>
      <c r="W54" s="476"/>
      <c r="X54" s="471"/>
      <c r="Y54" s="1004" t="str">
        <f>IFERROR(
     IF(OR('別紙様式3-2（４・５月）'!R56="",'別紙様式3-2（４・５月）'!Z56="ベア加算"),"",
                                            X54*VLOOKUP(N54,【参考】数式用!$AD$2:$AH$27,MATCH(W54,【参考】数式用!$K$4:$N$4,0)+1,0)
      ),"")</f>
        <v/>
      </c>
      <c r="Z54" s="1004"/>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5"/>
      <c r="Q55" s="1016"/>
      <c r="R55" s="468" t="str">
        <f>IFERROR(IF(OR('別紙様式3-2（４・５月）'!R57="",'別紙様式3-2（４・５月）'!Z57="ベア加算"),"",P55*VLOOKUP(N55,【参考】数式用!$AD$2:$AH$27,MATCH(O55,【参考】数式用!$K$4:$N$4,0)+1,0)),"")</f>
        <v/>
      </c>
      <c r="S55" s="120"/>
      <c r="T55" s="1017"/>
      <c r="U55" s="1018"/>
      <c r="V55" s="481" t="str">
        <f>IFERROR(IF(AND('別紙様式3-2（４・５月）'!O57="", O55&lt;&gt;""),P55, P55*VLOOKUP(AF55,【参考】数式用4!$DC$3:$DZ$106,MATCH(N55,【参考】数式用4!$DC$2:$DZ$2,0))),"")</f>
        <v/>
      </c>
      <c r="W55" s="476"/>
      <c r="X55" s="471"/>
      <c r="Y55" s="1004" t="str">
        <f>IFERROR(
     IF(OR('別紙様式3-2（４・５月）'!R57="",'別紙様式3-2（４・５月）'!Z57="ベア加算"),"",
                                            X55*VLOOKUP(N55,【参考】数式用!$AD$2:$AH$27,MATCH(W55,【参考】数式用!$K$4:$N$4,0)+1,0)
      ),"")</f>
        <v/>
      </c>
      <c r="Z55" s="1004"/>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5"/>
      <c r="Q56" s="1016"/>
      <c r="R56" s="468" t="str">
        <f>IFERROR(IF(OR('別紙様式3-2（４・５月）'!R58="",'別紙様式3-2（４・５月）'!Z58="ベア加算"),"",P56*VLOOKUP(N56,【参考】数式用!$AD$2:$AH$27,MATCH(O56,【参考】数式用!$K$4:$N$4,0)+1,0)),"")</f>
        <v/>
      </c>
      <c r="S56" s="120"/>
      <c r="T56" s="1017"/>
      <c r="U56" s="1018"/>
      <c r="V56" s="481" t="str">
        <f>IFERROR(IF(AND('別紙様式3-2（４・５月）'!O58="", O56&lt;&gt;""),P56, P56*VLOOKUP(AF56,【参考】数式用4!$DC$3:$DZ$106,MATCH(N56,【参考】数式用4!$DC$2:$DZ$2,0))),"")</f>
        <v/>
      </c>
      <c r="W56" s="476"/>
      <c r="X56" s="471"/>
      <c r="Y56" s="1004" t="str">
        <f>IFERROR(
     IF(OR('別紙様式3-2（４・５月）'!R58="",'別紙様式3-2（４・５月）'!Z58="ベア加算"),"",
                                            X56*VLOOKUP(N56,【参考】数式用!$AD$2:$AH$27,MATCH(W56,【参考】数式用!$K$4:$N$4,0)+1,0)
      ),"")</f>
        <v/>
      </c>
      <c r="Z56" s="1004"/>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5"/>
      <c r="Q57" s="1016"/>
      <c r="R57" s="468" t="str">
        <f>IFERROR(IF(OR('別紙様式3-2（４・５月）'!R59="",'別紙様式3-2（４・５月）'!Z59="ベア加算"),"",P57*VLOOKUP(N57,【参考】数式用!$AD$2:$AH$27,MATCH(O57,【参考】数式用!$K$4:$N$4,0)+1,0)),"")</f>
        <v/>
      </c>
      <c r="S57" s="120"/>
      <c r="T57" s="1017"/>
      <c r="U57" s="1018"/>
      <c r="V57" s="481" t="str">
        <f>IFERROR(IF(AND('別紙様式3-2（４・５月）'!O59="", O57&lt;&gt;""),P57, P57*VLOOKUP(AF57,【参考】数式用4!$DC$3:$DZ$106,MATCH(N57,【参考】数式用4!$DC$2:$DZ$2,0))),"")</f>
        <v/>
      </c>
      <c r="W57" s="476"/>
      <c r="X57" s="471"/>
      <c r="Y57" s="1004" t="str">
        <f>IFERROR(
     IF(OR('別紙様式3-2（４・５月）'!R59="",'別紙様式3-2（４・５月）'!Z59="ベア加算"),"",
                                            X57*VLOOKUP(N57,【参考】数式用!$AD$2:$AH$27,MATCH(W57,【参考】数式用!$K$4:$N$4,0)+1,0)
      ),"")</f>
        <v/>
      </c>
      <c r="Z57" s="1004"/>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5"/>
      <c r="Q58" s="1016"/>
      <c r="R58" s="468" t="str">
        <f>IFERROR(IF(OR('別紙様式3-2（４・５月）'!R60="",'別紙様式3-2（４・５月）'!Z60="ベア加算"),"",P58*VLOOKUP(N58,【参考】数式用!$AD$2:$AH$27,MATCH(O58,【参考】数式用!$K$4:$N$4,0)+1,0)),"")</f>
        <v/>
      </c>
      <c r="S58" s="120"/>
      <c r="T58" s="1017"/>
      <c r="U58" s="1018"/>
      <c r="V58" s="481" t="str">
        <f>IFERROR(IF(AND('別紙様式3-2（４・５月）'!O60="", O58&lt;&gt;""),P58, P58*VLOOKUP(AF58,【参考】数式用4!$DC$3:$DZ$106,MATCH(N58,【参考】数式用4!$DC$2:$DZ$2,0))),"")</f>
        <v/>
      </c>
      <c r="W58" s="476"/>
      <c r="X58" s="471"/>
      <c r="Y58" s="1004" t="str">
        <f>IFERROR(
     IF(OR('別紙様式3-2（４・５月）'!R60="",'別紙様式3-2（４・５月）'!Z60="ベア加算"),"",
                                            X58*VLOOKUP(N58,【参考】数式用!$AD$2:$AH$27,MATCH(W58,【参考】数式用!$K$4:$N$4,0)+1,0)
      ),"")</f>
        <v/>
      </c>
      <c r="Z58" s="1004"/>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5"/>
      <c r="Q59" s="1016"/>
      <c r="R59" s="468" t="str">
        <f>IFERROR(IF(OR('別紙様式3-2（４・５月）'!R61="",'別紙様式3-2（４・５月）'!Z61="ベア加算"),"",P59*VLOOKUP(N59,【参考】数式用!$AD$2:$AH$27,MATCH(O59,【参考】数式用!$K$4:$N$4,0)+1,0)),"")</f>
        <v/>
      </c>
      <c r="S59" s="120"/>
      <c r="T59" s="1017"/>
      <c r="U59" s="1018"/>
      <c r="V59" s="481" t="str">
        <f>IFERROR(IF(AND('別紙様式3-2（４・５月）'!O61="", O59&lt;&gt;""),P59, P59*VLOOKUP(AF59,【参考】数式用4!$DC$3:$DZ$106,MATCH(N59,【参考】数式用4!$DC$2:$DZ$2,0))),"")</f>
        <v/>
      </c>
      <c r="W59" s="476"/>
      <c r="X59" s="471"/>
      <c r="Y59" s="1004" t="str">
        <f>IFERROR(
     IF(OR('別紙様式3-2（４・５月）'!R61="",'別紙様式3-2（４・５月）'!Z61="ベア加算"),"",
                                            X59*VLOOKUP(N59,【参考】数式用!$AD$2:$AH$27,MATCH(W59,【参考】数式用!$K$4:$N$4,0)+1,0)
      ),"")</f>
        <v/>
      </c>
      <c r="Z59" s="1004"/>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5"/>
      <c r="Q60" s="1016"/>
      <c r="R60" s="468" t="str">
        <f>IFERROR(IF(OR('別紙様式3-2（４・５月）'!R62="",'別紙様式3-2（４・５月）'!Z62="ベア加算"),"",P60*VLOOKUP(N60,【参考】数式用!$AD$2:$AH$27,MATCH(O60,【参考】数式用!$K$4:$N$4,0)+1,0)),"")</f>
        <v/>
      </c>
      <c r="S60" s="120"/>
      <c r="T60" s="1017"/>
      <c r="U60" s="1018"/>
      <c r="V60" s="481" t="str">
        <f>IFERROR(IF(AND('別紙様式3-2（４・５月）'!O62="", O60&lt;&gt;""),P60, P60*VLOOKUP(AF60,【参考】数式用4!$DC$3:$DZ$106,MATCH(N60,【参考】数式用4!$DC$2:$DZ$2,0))),"")</f>
        <v/>
      </c>
      <c r="W60" s="476"/>
      <c r="X60" s="471"/>
      <c r="Y60" s="1004" t="str">
        <f>IFERROR(
     IF(OR('別紙様式3-2（４・５月）'!R62="",'別紙様式3-2（４・５月）'!Z62="ベア加算"),"",
                                            X60*VLOOKUP(N60,【参考】数式用!$AD$2:$AH$27,MATCH(W60,【参考】数式用!$K$4:$N$4,0)+1,0)
      ),"")</f>
        <v/>
      </c>
      <c r="Z60" s="1004"/>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5"/>
      <c r="Q61" s="1016"/>
      <c r="R61" s="468" t="str">
        <f>IFERROR(IF(OR('別紙様式3-2（４・５月）'!R63="",'別紙様式3-2（４・５月）'!Z63="ベア加算"),"",P61*VLOOKUP(N61,【参考】数式用!$AD$2:$AH$27,MATCH(O61,【参考】数式用!$K$4:$N$4,0)+1,0)),"")</f>
        <v/>
      </c>
      <c r="S61" s="120"/>
      <c r="T61" s="1017"/>
      <c r="U61" s="1018"/>
      <c r="V61" s="481" t="str">
        <f>IFERROR(IF(AND('別紙様式3-2（４・５月）'!O63="", O61&lt;&gt;""),P61, P61*VLOOKUP(AF61,【参考】数式用4!$DC$3:$DZ$106,MATCH(N61,【参考】数式用4!$DC$2:$DZ$2,0))),"")</f>
        <v/>
      </c>
      <c r="W61" s="476"/>
      <c r="X61" s="471"/>
      <c r="Y61" s="1004" t="str">
        <f>IFERROR(
     IF(OR('別紙様式3-2（４・５月）'!R63="",'別紙様式3-2（４・５月）'!Z63="ベア加算"),"",
                                            X61*VLOOKUP(N61,【参考】数式用!$AD$2:$AH$27,MATCH(W61,【参考】数式用!$K$4:$N$4,0)+1,0)
      ),"")</f>
        <v/>
      </c>
      <c r="Z61" s="1004"/>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5"/>
      <c r="Q62" s="1016"/>
      <c r="R62" s="468" t="str">
        <f>IFERROR(IF(OR('別紙様式3-2（４・５月）'!R64="",'別紙様式3-2（４・５月）'!Z64="ベア加算"),"",P62*VLOOKUP(N62,【参考】数式用!$AD$2:$AH$27,MATCH(O62,【参考】数式用!$K$4:$N$4,0)+1,0)),"")</f>
        <v/>
      </c>
      <c r="S62" s="120"/>
      <c r="T62" s="1017"/>
      <c r="U62" s="1018"/>
      <c r="V62" s="481" t="str">
        <f>IFERROR(IF(AND('別紙様式3-2（４・５月）'!O64="", O62&lt;&gt;""),P62, P62*VLOOKUP(AF62,【参考】数式用4!$DC$3:$DZ$106,MATCH(N62,【参考】数式用4!$DC$2:$DZ$2,0))),"")</f>
        <v/>
      </c>
      <c r="W62" s="476"/>
      <c r="X62" s="471"/>
      <c r="Y62" s="1004" t="str">
        <f>IFERROR(
     IF(OR('別紙様式3-2（４・５月）'!R64="",'別紙様式3-2（４・５月）'!Z64="ベア加算"),"",
                                            X62*VLOOKUP(N62,【参考】数式用!$AD$2:$AH$27,MATCH(W62,【参考】数式用!$K$4:$N$4,0)+1,0)
      ),"")</f>
        <v/>
      </c>
      <c r="Z62" s="1004"/>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5"/>
      <c r="Q63" s="1016"/>
      <c r="R63" s="468" t="str">
        <f>IFERROR(IF(OR('別紙様式3-2（４・５月）'!R65="",'別紙様式3-2（４・５月）'!Z65="ベア加算"),"",P63*VLOOKUP(N63,【参考】数式用!$AD$2:$AH$27,MATCH(O63,【参考】数式用!$K$4:$N$4,0)+1,0)),"")</f>
        <v/>
      </c>
      <c r="S63" s="120"/>
      <c r="T63" s="1017"/>
      <c r="U63" s="1018"/>
      <c r="V63" s="481" t="str">
        <f>IFERROR(IF(AND('別紙様式3-2（４・５月）'!O65="", O63&lt;&gt;""),P63, P63*VLOOKUP(AF63,【参考】数式用4!$DC$3:$DZ$106,MATCH(N63,【参考】数式用4!$DC$2:$DZ$2,0))),"")</f>
        <v/>
      </c>
      <c r="W63" s="476"/>
      <c r="X63" s="471"/>
      <c r="Y63" s="1004" t="str">
        <f>IFERROR(
     IF(OR('別紙様式3-2（４・５月）'!R65="",'別紙様式3-2（４・５月）'!Z65="ベア加算"),"",
                                            X63*VLOOKUP(N63,【参考】数式用!$AD$2:$AH$27,MATCH(W63,【参考】数式用!$K$4:$N$4,0)+1,0)
      ),"")</f>
        <v/>
      </c>
      <c r="Z63" s="1004"/>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5"/>
      <c r="Q64" s="1016"/>
      <c r="R64" s="468" t="str">
        <f>IFERROR(IF(OR('別紙様式3-2（４・５月）'!R66="",'別紙様式3-2（４・５月）'!Z66="ベア加算"),"",P64*VLOOKUP(N64,【参考】数式用!$AD$2:$AH$27,MATCH(O64,【参考】数式用!$K$4:$N$4,0)+1,0)),"")</f>
        <v/>
      </c>
      <c r="S64" s="120"/>
      <c r="T64" s="1017"/>
      <c r="U64" s="1018"/>
      <c r="V64" s="481" t="str">
        <f>IFERROR(IF(AND('別紙様式3-2（４・５月）'!O66="", O64&lt;&gt;""),P64, P64*VLOOKUP(AF64,【参考】数式用4!$DC$3:$DZ$106,MATCH(N64,【参考】数式用4!$DC$2:$DZ$2,0))),"")</f>
        <v/>
      </c>
      <c r="W64" s="476"/>
      <c r="X64" s="471"/>
      <c r="Y64" s="1004" t="str">
        <f>IFERROR(
     IF(OR('別紙様式3-2（４・５月）'!R66="",'別紙様式3-2（４・５月）'!Z66="ベア加算"),"",
                                            X64*VLOOKUP(N64,【参考】数式用!$AD$2:$AH$27,MATCH(W64,【参考】数式用!$K$4:$N$4,0)+1,0)
      ),"")</f>
        <v/>
      </c>
      <c r="Z64" s="1004"/>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5"/>
      <c r="Q65" s="1016"/>
      <c r="R65" s="468" t="str">
        <f>IFERROR(IF(OR('別紙様式3-2（４・５月）'!R67="",'別紙様式3-2（４・５月）'!Z67="ベア加算"),"",P65*VLOOKUP(N65,【参考】数式用!$AD$2:$AH$27,MATCH(O65,【参考】数式用!$K$4:$N$4,0)+1,0)),"")</f>
        <v/>
      </c>
      <c r="S65" s="120"/>
      <c r="T65" s="1017"/>
      <c r="U65" s="1018"/>
      <c r="V65" s="481" t="str">
        <f>IFERROR(IF(AND('別紙様式3-2（４・５月）'!O67="", O65&lt;&gt;""),P65, P65*VLOOKUP(AF65,【参考】数式用4!$DC$3:$DZ$106,MATCH(N65,【参考】数式用4!$DC$2:$DZ$2,0))),"")</f>
        <v/>
      </c>
      <c r="W65" s="476"/>
      <c r="X65" s="471"/>
      <c r="Y65" s="1004" t="str">
        <f>IFERROR(
     IF(OR('別紙様式3-2（４・５月）'!R67="",'別紙様式3-2（４・５月）'!Z67="ベア加算"),"",
                                            X65*VLOOKUP(N65,【参考】数式用!$AD$2:$AH$27,MATCH(W65,【参考】数式用!$K$4:$N$4,0)+1,0)
      ),"")</f>
        <v/>
      </c>
      <c r="Z65" s="1004"/>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5"/>
      <c r="Q66" s="1016"/>
      <c r="R66" s="468" t="str">
        <f>IFERROR(IF(OR('別紙様式3-2（４・５月）'!R68="",'別紙様式3-2（４・５月）'!Z68="ベア加算"),"",P66*VLOOKUP(N66,【参考】数式用!$AD$2:$AH$27,MATCH(O66,【参考】数式用!$K$4:$N$4,0)+1,0)),"")</f>
        <v/>
      </c>
      <c r="S66" s="120"/>
      <c r="T66" s="1017"/>
      <c r="U66" s="1018"/>
      <c r="V66" s="481" t="str">
        <f>IFERROR(IF(AND('別紙様式3-2（４・５月）'!O68="", O66&lt;&gt;""),P66, P66*VLOOKUP(AF66,【参考】数式用4!$DC$3:$DZ$106,MATCH(N66,【参考】数式用4!$DC$2:$DZ$2,0))),"")</f>
        <v/>
      </c>
      <c r="W66" s="476"/>
      <c r="X66" s="471"/>
      <c r="Y66" s="1004" t="str">
        <f>IFERROR(
     IF(OR('別紙様式3-2（４・５月）'!R68="",'別紙様式3-2（４・５月）'!Z68="ベア加算"),"",
                                            X66*VLOOKUP(N66,【参考】数式用!$AD$2:$AH$27,MATCH(W66,【参考】数式用!$K$4:$N$4,0)+1,0)
      ),"")</f>
        <v/>
      </c>
      <c r="Z66" s="1004"/>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5"/>
      <c r="Q67" s="1016"/>
      <c r="R67" s="468" t="str">
        <f>IFERROR(IF(OR('別紙様式3-2（４・５月）'!R69="",'別紙様式3-2（４・５月）'!Z69="ベア加算"),"",P67*VLOOKUP(N67,【参考】数式用!$AD$2:$AH$27,MATCH(O67,【参考】数式用!$K$4:$N$4,0)+1,0)),"")</f>
        <v/>
      </c>
      <c r="S67" s="120"/>
      <c r="T67" s="1017"/>
      <c r="U67" s="1018"/>
      <c r="V67" s="481" t="str">
        <f>IFERROR(IF(AND('別紙様式3-2（４・５月）'!O69="", O67&lt;&gt;""),P67, P67*VLOOKUP(AF67,【参考】数式用4!$DC$3:$DZ$106,MATCH(N67,【参考】数式用4!$DC$2:$DZ$2,0))),"")</f>
        <v/>
      </c>
      <c r="W67" s="476"/>
      <c r="X67" s="471"/>
      <c r="Y67" s="1004" t="str">
        <f>IFERROR(
     IF(OR('別紙様式3-2（４・５月）'!R69="",'別紙様式3-2（４・５月）'!Z69="ベア加算"),"",
                                            X67*VLOOKUP(N67,【参考】数式用!$AD$2:$AH$27,MATCH(W67,【参考】数式用!$K$4:$N$4,0)+1,0)
      ),"")</f>
        <v/>
      </c>
      <c r="Z67" s="1004"/>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5"/>
      <c r="Q68" s="1016"/>
      <c r="R68" s="468" t="str">
        <f>IFERROR(IF(OR('別紙様式3-2（４・５月）'!R70="",'別紙様式3-2（４・５月）'!Z70="ベア加算"),"",P68*VLOOKUP(N68,【参考】数式用!$AD$2:$AH$27,MATCH(O68,【参考】数式用!$K$4:$N$4,0)+1,0)),"")</f>
        <v/>
      </c>
      <c r="S68" s="120"/>
      <c r="T68" s="1017"/>
      <c r="U68" s="1018"/>
      <c r="V68" s="481" t="str">
        <f>IFERROR(IF(AND('別紙様式3-2（４・５月）'!O70="", O68&lt;&gt;""),P68, P68*VLOOKUP(AF68,【参考】数式用4!$DC$3:$DZ$106,MATCH(N68,【参考】数式用4!$DC$2:$DZ$2,0))),"")</f>
        <v/>
      </c>
      <c r="W68" s="476"/>
      <c r="X68" s="471"/>
      <c r="Y68" s="1004" t="str">
        <f>IFERROR(
     IF(OR('別紙様式3-2（４・５月）'!R70="",'別紙様式3-2（４・５月）'!Z70="ベア加算"),"",
                                            X68*VLOOKUP(N68,【参考】数式用!$AD$2:$AH$27,MATCH(W68,【参考】数式用!$K$4:$N$4,0)+1,0)
      ),"")</f>
        <v/>
      </c>
      <c r="Z68" s="1004"/>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5"/>
      <c r="Q69" s="1016"/>
      <c r="R69" s="468" t="str">
        <f>IFERROR(IF(OR('別紙様式3-2（４・５月）'!R71="",'別紙様式3-2（４・５月）'!Z71="ベア加算"),"",P69*VLOOKUP(N69,【参考】数式用!$AD$2:$AH$27,MATCH(O69,【参考】数式用!$K$4:$N$4,0)+1,0)),"")</f>
        <v/>
      </c>
      <c r="S69" s="120"/>
      <c r="T69" s="1017"/>
      <c r="U69" s="1018"/>
      <c r="V69" s="481" t="str">
        <f>IFERROR(IF(AND('別紙様式3-2（４・５月）'!O71="", O69&lt;&gt;""),P69, P69*VLOOKUP(AF69,【参考】数式用4!$DC$3:$DZ$106,MATCH(N69,【参考】数式用4!$DC$2:$DZ$2,0))),"")</f>
        <v/>
      </c>
      <c r="W69" s="476"/>
      <c r="X69" s="471"/>
      <c r="Y69" s="1004" t="str">
        <f>IFERROR(
     IF(OR('別紙様式3-2（４・５月）'!R71="",'別紙様式3-2（４・５月）'!Z71="ベア加算"),"",
                                            X69*VLOOKUP(N69,【参考】数式用!$AD$2:$AH$27,MATCH(W69,【参考】数式用!$K$4:$N$4,0)+1,0)
      ),"")</f>
        <v/>
      </c>
      <c r="Z69" s="1004"/>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5"/>
      <c r="Q70" s="1016"/>
      <c r="R70" s="468" t="str">
        <f>IFERROR(IF(OR('別紙様式3-2（４・５月）'!R72="",'別紙様式3-2（４・５月）'!Z72="ベア加算"),"",P70*VLOOKUP(N70,【参考】数式用!$AD$2:$AH$27,MATCH(O70,【参考】数式用!$K$4:$N$4,0)+1,0)),"")</f>
        <v/>
      </c>
      <c r="S70" s="120"/>
      <c r="T70" s="1017"/>
      <c r="U70" s="1018"/>
      <c r="V70" s="481" t="str">
        <f>IFERROR(IF(AND('別紙様式3-2（４・５月）'!O72="", O70&lt;&gt;""),P70, P70*VLOOKUP(AF70,【参考】数式用4!$DC$3:$DZ$106,MATCH(N70,【参考】数式用4!$DC$2:$DZ$2,0))),"")</f>
        <v/>
      </c>
      <c r="W70" s="476"/>
      <c r="X70" s="471"/>
      <c r="Y70" s="1004" t="str">
        <f>IFERROR(
     IF(OR('別紙様式3-2（４・５月）'!R72="",'別紙様式3-2（４・５月）'!Z72="ベア加算"),"",
                                            X70*VLOOKUP(N70,【参考】数式用!$AD$2:$AH$27,MATCH(W70,【参考】数式用!$K$4:$N$4,0)+1,0)
      ),"")</f>
        <v/>
      </c>
      <c r="Z70" s="1004"/>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5"/>
      <c r="Q71" s="1016"/>
      <c r="R71" s="468" t="str">
        <f>IFERROR(IF(OR('別紙様式3-2（４・５月）'!R73="",'別紙様式3-2（４・５月）'!Z73="ベア加算"),"",P71*VLOOKUP(N71,【参考】数式用!$AD$2:$AH$27,MATCH(O71,【参考】数式用!$K$4:$N$4,0)+1,0)),"")</f>
        <v/>
      </c>
      <c r="S71" s="120"/>
      <c r="T71" s="1017"/>
      <c r="U71" s="1018"/>
      <c r="V71" s="481" t="str">
        <f>IFERROR(IF(AND('別紙様式3-2（４・５月）'!O73="", O71&lt;&gt;""),P71, P71*VLOOKUP(AF71,【参考】数式用4!$DC$3:$DZ$106,MATCH(N71,【参考】数式用4!$DC$2:$DZ$2,0))),"")</f>
        <v/>
      </c>
      <c r="W71" s="476"/>
      <c r="X71" s="471"/>
      <c r="Y71" s="1004" t="str">
        <f>IFERROR(
     IF(OR('別紙様式3-2（４・５月）'!R73="",'別紙様式3-2（４・５月）'!Z73="ベア加算"),"",
                                            X71*VLOOKUP(N71,【参考】数式用!$AD$2:$AH$27,MATCH(W71,【参考】数式用!$K$4:$N$4,0)+1,0)
      ),"")</f>
        <v/>
      </c>
      <c r="Z71" s="1004"/>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5"/>
      <c r="Q72" s="1016"/>
      <c r="R72" s="468" t="str">
        <f>IFERROR(IF(OR('別紙様式3-2（４・５月）'!R74="",'別紙様式3-2（４・５月）'!Z74="ベア加算"),"",P72*VLOOKUP(N72,【参考】数式用!$AD$2:$AH$27,MATCH(O72,【参考】数式用!$K$4:$N$4,0)+1,0)),"")</f>
        <v/>
      </c>
      <c r="S72" s="120"/>
      <c r="T72" s="1017"/>
      <c r="U72" s="1018"/>
      <c r="V72" s="481" t="str">
        <f>IFERROR(IF(AND('別紙様式3-2（４・５月）'!O74="", O72&lt;&gt;""),P72, P72*VLOOKUP(AF72,【参考】数式用4!$DC$3:$DZ$106,MATCH(N72,【参考】数式用4!$DC$2:$DZ$2,0))),"")</f>
        <v/>
      </c>
      <c r="W72" s="476"/>
      <c r="X72" s="471"/>
      <c r="Y72" s="1004" t="str">
        <f>IFERROR(
     IF(OR('別紙様式3-2（４・５月）'!R74="",'別紙様式3-2（４・５月）'!Z74="ベア加算"),"",
                                            X72*VLOOKUP(N72,【参考】数式用!$AD$2:$AH$27,MATCH(W72,【参考】数式用!$K$4:$N$4,0)+1,0)
      ),"")</f>
        <v/>
      </c>
      <c r="Z72" s="1004"/>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5"/>
      <c r="Q73" s="1016"/>
      <c r="R73" s="468" t="str">
        <f>IFERROR(IF(OR('別紙様式3-2（４・５月）'!R75="",'別紙様式3-2（４・５月）'!Z75="ベア加算"),"",P73*VLOOKUP(N73,【参考】数式用!$AD$2:$AH$27,MATCH(O73,【参考】数式用!$K$4:$N$4,0)+1,0)),"")</f>
        <v/>
      </c>
      <c r="S73" s="120"/>
      <c r="T73" s="1017"/>
      <c r="U73" s="1018"/>
      <c r="V73" s="481" t="str">
        <f>IFERROR(IF(AND('別紙様式3-2（４・５月）'!O75="", O73&lt;&gt;""),P73, P73*VLOOKUP(AF73,【参考】数式用4!$DC$3:$DZ$106,MATCH(N73,【参考】数式用4!$DC$2:$DZ$2,0))),"")</f>
        <v/>
      </c>
      <c r="W73" s="476"/>
      <c r="X73" s="471"/>
      <c r="Y73" s="1004" t="str">
        <f>IFERROR(
     IF(OR('別紙様式3-2（４・５月）'!R75="",'別紙様式3-2（４・５月）'!Z75="ベア加算"),"",
                                            X73*VLOOKUP(N73,【参考】数式用!$AD$2:$AH$27,MATCH(W73,【参考】数式用!$K$4:$N$4,0)+1,0)
      ),"")</f>
        <v/>
      </c>
      <c r="Z73" s="1004"/>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5"/>
      <c r="Q74" s="1016"/>
      <c r="R74" s="468" t="str">
        <f>IFERROR(IF(OR('別紙様式3-2（４・５月）'!R76="",'別紙様式3-2（４・５月）'!Z76="ベア加算"),"",P74*VLOOKUP(N74,【参考】数式用!$AD$2:$AH$27,MATCH(O74,【参考】数式用!$K$4:$N$4,0)+1,0)),"")</f>
        <v/>
      </c>
      <c r="S74" s="120"/>
      <c r="T74" s="1017"/>
      <c r="U74" s="1018"/>
      <c r="V74" s="481" t="str">
        <f>IFERROR(IF(AND('別紙様式3-2（４・５月）'!O76="", O74&lt;&gt;""),P74, P74*VLOOKUP(AF74,【参考】数式用4!$DC$3:$DZ$106,MATCH(N74,【参考】数式用4!$DC$2:$DZ$2,0))),"")</f>
        <v/>
      </c>
      <c r="W74" s="476"/>
      <c r="X74" s="471"/>
      <c r="Y74" s="1004" t="str">
        <f>IFERROR(
     IF(OR('別紙様式3-2（４・５月）'!R76="",'別紙様式3-2（４・５月）'!Z76="ベア加算"),"",
                                            X74*VLOOKUP(N74,【参考】数式用!$AD$2:$AH$27,MATCH(W74,【参考】数式用!$K$4:$N$4,0)+1,0)
      ),"")</f>
        <v/>
      </c>
      <c r="Z74" s="1004"/>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5"/>
      <c r="Q75" s="1016"/>
      <c r="R75" s="468" t="str">
        <f>IFERROR(IF(OR('別紙様式3-2（４・５月）'!R77="",'別紙様式3-2（４・５月）'!Z77="ベア加算"),"",P75*VLOOKUP(N75,【参考】数式用!$AD$2:$AH$27,MATCH(O75,【参考】数式用!$K$4:$N$4,0)+1,0)),"")</f>
        <v/>
      </c>
      <c r="S75" s="120"/>
      <c r="T75" s="1017"/>
      <c r="U75" s="1018"/>
      <c r="V75" s="481" t="str">
        <f>IFERROR(IF(AND('別紙様式3-2（４・５月）'!O77="", O75&lt;&gt;""),P75, P75*VLOOKUP(AF75,【参考】数式用4!$DC$3:$DZ$106,MATCH(N75,【参考】数式用4!$DC$2:$DZ$2,0))),"")</f>
        <v/>
      </c>
      <c r="W75" s="476"/>
      <c r="X75" s="471"/>
      <c r="Y75" s="1004" t="str">
        <f>IFERROR(
     IF(OR('別紙様式3-2（４・５月）'!R77="",'別紙様式3-2（４・５月）'!Z77="ベア加算"),"",
                                            X75*VLOOKUP(N75,【参考】数式用!$AD$2:$AH$27,MATCH(W75,【参考】数式用!$K$4:$N$4,0)+1,0)
      ),"")</f>
        <v/>
      </c>
      <c r="Z75" s="1004"/>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5"/>
      <c r="Q76" s="1016"/>
      <c r="R76" s="468" t="str">
        <f>IFERROR(IF(OR('別紙様式3-2（４・５月）'!R78="",'別紙様式3-2（４・５月）'!Z78="ベア加算"),"",P76*VLOOKUP(N76,【参考】数式用!$AD$2:$AH$27,MATCH(O76,【参考】数式用!$K$4:$N$4,0)+1,0)),"")</f>
        <v/>
      </c>
      <c r="S76" s="120"/>
      <c r="T76" s="1017"/>
      <c r="U76" s="1018"/>
      <c r="V76" s="481" t="str">
        <f>IFERROR(IF(AND('別紙様式3-2（４・５月）'!O78="", O76&lt;&gt;""),P76, P76*VLOOKUP(AF76,【参考】数式用4!$DC$3:$DZ$106,MATCH(N76,【参考】数式用4!$DC$2:$DZ$2,0))),"")</f>
        <v/>
      </c>
      <c r="W76" s="476"/>
      <c r="X76" s="471"/>
      <c r="Y76" s="1004" t="str">
        <f>IFERROR(
     IF(OR('別紙様式3-2（４・５月）'!R78="",'別紙様式3-2（４・５月）'!Z78="ベア加算"),"",
                                            X76*VLOOKUP(N76,【参考】数式用!$AD$2:$AH$27,MATCH(W76,【参考】数式用!$K$4:$N$4,0)+1,0)
      ),"")</f>
        <v/>
      </c>
      <c r="Z76" s="1004"/>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5"/>
      <c r="Q77" s="1016"/>
      <c r="R77" s="468" t="str">
        <f>IFERROR(IF(OR('別紙様式3-2（４・５月）'!R79="",'別紙様式3-2（４・５月）'!Z79="ベア加算"),"",P77*VLOOKUP(N77,【参考】数式用!$AD$2:$AH$27,MATCH(O77,【参考】数式用!$K$4:$N$4,0)+1,0)),"")</f>
        <v/>
      </c>
      <c r="S77" s="120"/>
      <c r="T77" s="1017"/>
      <c r="U77" s="1018"/>
      <c r="V77" s="481" t="str">
        <f>IFERROR(IF(AND('別紙様式3-2（４・５月）'!O79="", O77&lt;&gt;""),P77, P77*VLOOKUP(AF77,【参考】数式用4!$DC$3:$DZ$106,MATCH(N77,【参考】数式用4!$DC$2:$DZ$2,0))),"")</f>
        <v/>
      </c>
      <c r="W77" s="476"/>
      <c r="X77" s="471"/>
      <c r="Y77" s="1004" t="str">
        <f>IFERROR(
     IF(OR('別紙様式3-2（４・５月）'!R79="",'別紙様式3-2（４・５月）'!Z79="ベア加算"),"",
                                            X77*VLOOKUP(N77,【参考】数式用!$AD$2:$AH$27,MATCH(W77,【参考】数式用!$K$4:$N$4,0)+1,0)
      ),"")</f>
        <v/>
      </c>
      <c r="Z77" s="1004"/>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5"/>
      <c r="Q78" s="1016"/>
      <c r="R78" s="468" t="str">
        <f>IFERROR(IF(OR('別紙様式3-2（４・５月）'!R80="",'別紙様式3-2（４・５月）'!Z80="ベア加算"),"",P78*VLOOKUP(N78,【参考】数式用!$AD$2:$AH$27,MATCH(O78,【参考】数式用!$K$4:$N$4,0)+1,0)),"")</f>
        <v/>
      </c>
      <c r="S78" s="120"/>
      <c r="T78" s="1017"/>
      <c r="U78" s="1018"/>
      <c r="V78" s="481" t="str">
        <f>IFERROR(IF(AND('別紙様式3-2（４・５月）'!O80="", O78&lt;&gt;""),P78, P78*VLOOKUP(AF78,【参考】数式用4!$DC$3:$DZ$106,MATCH(N78,【参考】数式用4!$DC$2:$DZ$2,0))),"")</f>
        <v/>
      </c>
      <c r="W78" s="476"/>
      <c r="X78" s="471"/>
      <c r="Y78" s="1004" t="str">
        <f>IFERROR(
     IF(OR('別紙様式3-2（４・５月）'!R80="",'別紙様式3-2（４・５月）'!Z80="ベア加算"),"",
                                            X78*VLOOKUP(N78,【参考】数式用!$AD$2:$AH$27,MATCH(W78,【参考】数式用!$K$4:$N$4,0)+1,0)
      ),"")</f>
        <v/>
      </c>
      <c r="Z78" s="1004"/>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5"/>
      <c r="Q79" s="1016"/>
      <c r="R79" s="468" t="str">
        <f>IFERROR(IF(OR('別紙様式3-2（４・５月）'!R81="",'別紙様式3-2（４・５月）'!Z81="ベア加算"),"",P79*VLOOKUP(N79,【参考】数式用!$AD$2:$AH$27,MATCH(O79,【参考】数式用!$K$4:$N$4,0)+1,0)),"")</f>
        <v/>
      </c>
      <c r="S79" s="120"/>
      <c r="T79" s="1017"/>
      <c r="U79" s="1018"/>
      <c r="V79" s="481" t="str">
        <f>IFERROR(IF(AND('別紙様式3-2（４・５月）'!O81="", O79&lt;&gt;""),P79, P79*VLOOKUP(AF79,【参考】数式用4!$DC$3:$DZ$106,MATCH(N79,【参考】数式用4!$DC$2:$DZ$2,0))),"")</f>
        <v/>
      </c>
      <c r="W79" s="476"/>
      <c r="X79" s="471"/>
      <c r="Y79" s="1004" t="str">
        <f>IFERROR(
     IF(OR('別紙様式3-2（４・５月）'!R81="",'別紙様式3-2（４・５月）'!Z81="ベア加算"),"",
                                            X79*VLOOKUP(N79,【参考】数式用!$AD$2:$AH$27,MATCH(W79,【参考】数式用!$K$4:$N$4,0)+1,0)
      ),"")</f>
        <v/>
      </c>
      <c r="Z79" s="1004"/>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5"/>
      <c r="Q80" s="1016"/>
      <c r="R80" s="468" t="str">
        <f>IFERROR(IF(OR('別紙様式3-2（４・５月）'!R82="",'別紙様式3-2（４・５月）'!Z82="ベア加算"),"",P80*VLOOKUP(N80,【参考】数式用!$AD$2:$AH$27,MATCH(O80,【参考】数式用!$K$4:$N$4,0)+1,0)),"")</f>
        <v/>
      </c>
      <c r="S80" s="120"/>
      <c r="T80" s="1017"/>
      <c r="U80" s="1018"/>
      <c r="V80" s="481" t="str">
        <f>IFERROR(IF(AND('別紙様式3-2（４・５月）'!O82="", O80&lt;&gt;""),P80, P80*VLOOKUP(AF80,【参考】数式用4!$DC$3:$DZ$106,MATCH(N80,【参考】数式用4!$DC$2:$DZ$2,0))),"")</f>
        <v/>
      </c>
      <c r="W80" s="476"/>
      <c r="X80" s="471"/>
      <c r="Y80" s="1004" t="str">
        <f>IFERROR(
     IF(OR('別紙様式3-2（４・５月）'!R82="",'別紙様式3-2（４・５月）'!Z82="ベア加算"),"",
                                            X80*VLOOKUP(N80,【参考】数式用!$AD$2:$AH$27,MATCH(W80,【参考】数式用!$K$4:$N$4,0)+1,0)
      ),"")</f>
        <v/>
      </c>
      <c r="Z80" s="1004"/>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5"/>
      <c r="Q81" s="1016"/>
      <c r="R81" s="468" t="str">
        <f>IFERROR(IF(OR('別紙様式3-2（４・５月）'!R83="",'別紙様式3-2（４・５月）'!Z83="ベア加算"),"",P81*VLOOKUP(N81,【参考】数式用!$AD$2:$AH$27,MATCH(O81,【参考】数式用!$K$4:$N$4,0)+1,0)),"")</f>
        <v/>
      </c>
      <c r="S81" s="120"/>
      <c r="T81" s="1017"/>
      <c r="U81" s="1018"/>
      <c r="V81" s="481" t="str">
        <f>IFERROR(IF(AND('別紙様式3-2（４・５月）'!O83="", O81&lt;&gt;""),P81, P81*VLOOKUP(AF81,【参考】数式用4!$DC$3:$DZ$106,MATCH(N81,【参考】数式用4!$DC$2:$DZ$2,0))),"")</f>
        <v/>
      </c>
      <c r="W81" s="476"/>
      <c r="X81" s="471"/>
      <c r="Y81" s="1004" t="str">
        <f>IFERROR(
     IF(OR('別紙様式3-2（４・５月）'!R83="",'別紙様式3-2（４・５月）'!Z83="ベア加算"),"",
                                            X81*VLOOKUP(N81,【参考】数式用!$AD$2:$AH$27,MATCH(W81,【参考】数式用!$K$4:$N$4,0)+1,0)
      ),"")</f>
        <v/>
      </c>
      <c r="Z81" s="1004"/>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5"/>
      <c r="Q82" s="1016"/>
      <c r="R82" s="468" t="str">
        <f>IFERROR(IF(OR('別紙様式3-2（４・５月）'!R84="",'別紙様式3-2（４・５月）'!Z84="ベア加算"),"",P82*VLOOKUP(N82,【参考】数式用!$AD$2:$AH$27,MATCH(O82,【参考】数式用!$K$4:$N$4,0)+1,0)),"")</f>
        <v/>
      </c>
      <c r="S82" s="120"/>
      <c r="T82" s="1017"/>
      <c r="U82" s="1018"/>
      <c r="V82" s="481" t="str">
        <f>IFERROR(IF(AND('別紙様式3-2（４・５月）'!O84="", O82&lt;&gt;""),P82, P82*VLOOKUP(AF82,【参考】数式用4!$DC$3:$DZ$106,MATCH(N82,【参考】数式用4!$DC$2:$DZ$2,0))),"")</f>
        <v/>
      </c>
      <c r="W82" s="476"/>
      <c r="X82" s="471"/>
      <c r="Y82" s="1004" t="str">
        <f>IFERROR(
     IF(OR('別紙様式3-2（４・５月）'!R84="",'別紙様式3-2（４・５月）'!Z84="ベア加算"),"",
                                            X82*VLOOKUP(N82,【参考】数式用!$AD$2:$AH$27,MATCH(W82,【参考】数式用!$K$4:$N$4,0)+1,0)
      ),"")</f>
        <v/>
      </c>
      <c r="Z82" s="1004"/>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5"/>
      <c r="Q83" s="1016"/>
      <c r="R83" s="468" t="str">
        <f>IFERROR(IF(OR('別紙様式3-2（４・５月）'!R85="",'別紙様式3-2（４・５月）'!Z85="ベア加算"),"",P83*VLOOKUP(N83,【参考】数式用!$AD$2:$AH$27,MATCH(O83,【参考】数式用!$K$4:$N$4,0)+1,0)),"")</f>
        <v/>
      </c>
      <c r="S83" s="120"/>
      <c r="T83" s="1017"/>
      <c r="U83" s="1018"/>
      <c r="V83" s="481" t="str">
        <f>IFERROR(IF(AND('別紙様式3-2（４・５月）'!O85="", O83&lt;&gt;""),P83, P83*VLOOKUP(AF83,【参考】数式用4!$DC$3:$DZ$106,MATCH(N83,【参考】数式用4!$DC$2:$DZ$2,0))),"")</f>
        <v/>
      </c>
      <c r="W83" s="476"/>
      <c r="X83" s="471"/>
      <c r="Y83" s="1004" t="str">
        <f>IFERROR(
     IF(OR('別紙様式3-2（４・５月）'!R85="",'別紙様式3-2（４・５月）'!Z85="ベア加算"),"",
                                            X83*VLOOKUP(N83,【参考】数式用!$AD$2:$AH$27,MATCH(W83,【参考】数式用!$K$4:$N$4,0)+1,0)
      ),"")</f>
        <v/>
      </c>
      <c r="Z83" s="1004"/>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5"/>
      <c r="Q84" s="1016"/>
      <c r="R84" s="468" t="str">
        <f>IFERROR(IF(OR('別紙様式3-2（４・５月）'!R86="",'別紙様式3-2（４・５月）'!Z86="ベア加算"),"",P84*VLOOKUP(N84,【参考】数式用!$AD$2:$AH$27,MATCH(O84,【参考】数式用!$K$4:$N$4,0)+1,0)),"")</f>
        <v/>
      </c>
      <c r="S84" s="120"/>
      <c r="T84" s="1017"/>
      <c r="U84" s="1018"/>
      <c r="V84" s="481" t="str">
        <f>IFERROR(IF(AND('別紙様式3-2（４・５月）'!O86="", O84&lt;&gt;""),P84, P84*VLOOKUP(AF84,【参考】数式用4!$DC$3:$DZ$106,MATCH(N84,【参考】数式用4!$DC$2:$DZ$2,0))),"")</f>
        <v/>
      </c>
      <c r="W84" s="476"/>
      <c r="X84" s="471"/>
      <c r="Y84" s="1004" t="str">
        <f>IFERROR(
     IF(OR('別紙様式3-2（４・５月）'!R86="",'別紙様式3-2（４・５月）'!Z86="ベア加算"),"",
                                            X84*VLOOKUP(N84,【参考】数式用!$AD$2:$AH$27,MATCH(W84,【参考】数式用!$K$4:$N$4,0)+1,0)
      ),"")</f>
        <v/>
      </c>
      <c r="Z84" s="1004"/>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5"/>
      <c r="Q85" s="1016"/>
      <c r="R85" s="468" t="str">
        <f>IFERROR(IF(OR('別紙様式3-2（４・５月）'!R87="",'別紙様式3-2（４・５月）'!Z87="ベア加算"),"",P85*VLOOKUP(N85,【参考】数式用!$AD$2:$AH$27,MATCH(O85,【参考】数式用!$K$4:$N$4,0)+1,0)),"")</f>
        <v/>
      </c>
      <c r="S85" s="120"/>
      <c r="T85" s="1017"/>
      <c r="U85" s="1018"/>
      <c r="V85" s="481" t="str">
        <f>IFERROR(IF(AND('別紙様式3-2（４・５月）'!O87="", O85&lt;&gt;""),P85, P85*VLOOKUP(AF85,【参考】数式用4!$DC$3:$DZ$106,MATCH(N85,【参考】数式用4!$DC$2:$DZ$2,0))),"")</f>
        <v/>
      </c>
      <c r="W85" s="476"/>
      <c r="X85" s="471"/>
      <c r="Y85" s="1004" t="str">
        <f>IFERROR(
     IF(OR('別紙様式3-2（４・５月）'!R87="",'別紙様式3-2（４・５月）'!Z87="ベア加算"),"",
                                            X85*VLOOKUP(N85,【参考】数式用!$AD$2:$AH$27,MATCH(W85,【参考】数式用!$K$4:$N$4,0)+1,0)
      ),"")</f>
        <v/>
      </c>
      <c r="Z85" s="1004"/>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5"/>
      <c r="Q86" s="1016"/>
      <c r="R86" s="468" t="str">
        <f>IFERROR(IF(OR('別紙様式3-2（４・５月）'!R88="",'別紙様式3-2（４・５月）'!Z88="ベア加算"),"",P86*VLOOKUP(N86,【参考】数式用!$AD$2:$AH$27,MATCH(O86,【参考】数式用!$K$4:$N$4,0)+1,0)),"")</f>
        <v/>
      </c>
      <c r="S86" s="120"/>
      <c r="T86" s="1017"/>
      <c r="U86" s="1018"/>
      <c r="V86" s="481" t="str">
        <f>IFERROR(IF(AND('別紙様式3-2（４・５月）'!O88="", O86&lt;&gt;""),P86, P86*VLOOKUP(AF86,【参考】数式用4!$DC$3:$DZ$106,MATCH(N86,【参考】数式用4!$DC$2:$DZ$2,0))),"")</f>
        <v/>
      </c>
      <c r="W86" s="476"/>
      <c r="X86" s="471"/>
      <c r="Y86" s="1004" t="str">
        <f>IFERROR(
     IF(OR('別紙様式3-2（４・５月）'!R88="",'別紙様式3-2（４・５月）'!Z88="ベア加算"),"",
                                            X86*VLOOKUP(N86,【参考】数式用!$AD$2:$AH$27,MATCH(W86,【参考】数式用!$K$4:$N$4,0)+1,0)
      ),"")</f>
        <v/>
      </c>
      <c r="Z86" s="1004"/>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5"/>
      <c r="Q87" s="1016"/>
      <c r="R87" s="468" t="str">
        <f>IFERROR(IF(OR('別紙様式3-2（４・５月）'!R89="",'別紙様式3-2（４・５月）'!Z89="ベア加算"),"",P87*VLOOKUP(N87,【参考】数式用!$AD$2:$AH$27,MATCH(O87,【参考】数式用!$K$4:$N$4,0)+1,0)),"")</f>
        <v/>
      </c>
      <c r="S87" s="120"/>
      <c r="T87" s="1017"/>
      <c r="U87" s="1018"/>
      <c r="V87" s="481" t="str">
        <f>IFERROR(IF(AND('別紙様式3-2（４・５月）'!O89="", O87&lt;&gt;""),P87, P87*VLOOKUP(AF87,【参考】数式用4!$DC$3:$DZ$106,MATCH(N87,【参考】数式用4!$DC$2:$DZ$2,0))),"")</f>
        <v/>
      </c>
      <c r="W87" s="476"/>
      <c r="X87" s="471"/>
      <c r="Y87" s="1004" t="str">
        <f>IFERROR(
     IF(OR('別紙様式3-2（４・５月）'!R89="",'別紙様式3-2（４・５月）'!Z89="ベア加算"),"",
                                            X87*VLOOKUP(N87,【参考】数式用!$AD$2:$AH$27,MATCH(W87,【参考】数式用!$K$4:$N$4,0)+1,0)
      ),"")</f>
        <v/>
      </c>
      <c r="Z87" s="1004"/>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5"/>
      <c r="Q88" s="1016"/>
      <c r="R88" s="468" t="str">
        <f>IFERROR(IF(OR('別紙様式3-2（４・５月）'!R90="",'別紙様式3-2（４・５月）'!Z90="ベア加算"),"",P88*VLOOKUP(N88,【参考】数式用!$AD$2:$AH$27,MATCH(O88,【参考】数式用!$K$4:$N$4,0)+1,0)),"")</f>
        <v/>
      </c>
      <c r="S88" s="120"/>
      <c r="T88" s="1017"/>
      <c r="U88" s="1018"/>
      <c r="V88" s="481" t="str">
        <f>IFERROR(IF(AND('別紙様式3-2（４・５月）'!O90="", O88&lt;&gt;""),P88, P88*VLOOKUP(AF88,【参考】数式用4!$DC$3:$DZ$106,MATCH(N88,【参考】数式用4!$DC$2:$DZ$2,0))),"")</f>
        <v/>
      </c>
      <c r="W88" s="476"/>
      <c r="X88" s="471"/>
      <c r="Y88" s="1004" t="str">
        <f>IFERROR(
     IF(OR('別紙様式3-2（４・５月）'!R90="",'別紙様式3-2（４・５月）'!Z90="ベア加算"),"",
                                            X88*VLOOKUP(N88,【参考】数式用!$AD$2:$AH$27,MATCH(W88,【参考】数式用!$K$4:$N$4,0)+1,0)
      ),"")</f>
        <v/>
      </c>
      <c r="Z88" s="1004"/>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5"/>
      <c r="Q89" s="1016"/>
      <c r="R89" s="468" t="str">
        <f>IFERROR(IF(OR('別紙様式3-2（４・５月）'!R91="",'別紙様式3-2（４・５月）'!Z91="ベア加算"),"",P89*VLOOKUP(N89,【参考】数式用!$AD$2:$AH$27,MATCH(O89,【参考】数式用!$K$4:$N$4,0)+1,0)),"")</f>
        <v/>
      </c>
      <c r="S89" s="120"/>
      <c r="T89" s="1017"/>
      <c r="U89" s="1018"/>
      <c r="V89" s="481" t="str">
        <f>IFERROR(IF(AND('別紙様式3-2（４・５月）'!O91="", O89&lt;&gt;""),P89, P89*VLOOKUP(AF89,【参考】数式用4!$DC$3:$DZ$106,MATCH(N89,【参考】数式用4!$DC$2:$DZ$2,0))),"")</f>
        <v/>
      </c>
      <c r="W89" s="476"/>
      <c r="X89" s="471"/>
      <c r="Y89" s="1004" t="str">
        <f>IFERROR(
     IF(OR('別紙様式3-2（４・５月）'!R91="",'別紙様式3-2（４・５月）'!Z91="ベア加算"),"",
                                            X89*VLOOKUP(N89,【参考】数式用!$AD$2:$AH$27,MATCH(W89,【参考】数式用!$K$4:$N$4,0)+1,0)
      ),"")</f>
        <v/>
      </c>
      <c r="Z89" s="1004"/>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5"/>
      <c r="Q90" s="1016"/>
      <c r="R90" s="468" t="str">
        <f>IFERROR(IF(OR('別紙様式3-2（４・５月）'!R92="",'別紙様式3-2（４・５月）'!Z92="ベア加算"),"",P90*VLOOKUP(N90,【参考】数式用!$AD$2:$AH$27,MATCH(O90,【参考】数式用!$K$4:$N$4,0)+1,0)),"")</f>
        <v/>
      </c>
      <c r="S90" s="120"/>
      <c r="T90" s="1017"/>
      <c r="U90" s="1018"/>
      <c r="V90" s="481" t="str">
        <f>IFERROR(IF(AND('別紙様式3-2（４・５月）'!O92="", O90&lt;&gt;""),P90, P90*VLOOKUP(AF90,【参考】数式用4!$DC$3:$DZ$106,MATCH(N90,【参考】数式用4!$DC$2:$DZ$2,0))),"")</f>
        <v/>
      </c>
      <c r="W90" s="476"/>
      <c r="X90" s="471"/>
      <c r="Y90" s="1004" t="str">
        <f>IFERROR(
     IF(OR('別紙様式3-2（４・５月）'!R92="",'別紙様式3-2（４・５月）'!Z92="ベア加算"),"",
                                            X90*VLOOKUP(N90,【参考】数式用!$AD$2:$AH$27,MATCH(W90,【参考】数式用!$K$4:$N$4,0)+1,0)
      ),"")</f>
        <v/>
      </c>
      <c r="Z90" s="1004"/>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5"/>
      <c r="Q91" s="1016"/>
      <c r="R91" s="468" t="str">
        <f>IFERROR(IF(OR('別紙様式3-2（４・５月）'!R93="",'別紙様式3-2（４・５月）'!Z93="ベア加算"),"",P91*VLOOKUP(N91,【参考】数式用!$AD$2:$AH$27,MATCH(O91,【参考】数式用!$K$4:$N$4,0)+1,0)),"")</f>
        <v/>
      </c>
      <c r="S91" s="120"/>
      <c r="T91" s="1017"/>
      <c r="U91" s="1018"/>
      <c r="V91" s="481" t="str">
        <f>IFERROR(IF(AND('別紙様式3-2（４・５月）'!O93="", O91&lt;&gt;""),P91, P91*VLOOKUP(AF91,【参考】数式用4!$DC$3:$DZ$106,MATCH(N91,【参考】数式用4!$DC$2:$DZ$2,0))),"")</f>
        <v/>
      </c>
      <c r="W91" s="476"/>
      <c r="X91" s="471"/>
      <c r="Y91" s="1004" t="str">
        <f>IFERROR(
     IF(OR('別紙様式3-2（４・５月）'!R93="",'別紙様式3-2（４・５月）'!Z93="ベア加算"),"",
                                            X91*VLOOKUP(N91,【参考】数式用!$AD$2:$AH$27,MATCH(W91,【参考】数式用!$K$4:$N$4,0)+1,0)
      ),"")</f>
        <v/>
      </c>
      <c r="Z91" s="1004"/>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5"/>
      <c r="Q92" s="1016"/>
      <c r="R92" s="468" t="str">
        <f>IFERROR(IF(OR('別紙様式3-2（４・５月）'!R94="",'別紙様式3-2（４・５月）'!Z94="ベア加算"),"",P92*VLOOKUP(N92,【参考】数式用!$AD$2:$AH$27,MATCH(O92,【参考】数式用!$K$4:$N$4,0)+1,0)),"")</f>
        <v/>
      </c>
      <c r="S92" s="120"/>
      <c r="T92" s="1017"/>
      <c r="U92" s="1018"/>
      <c r="V92" s="481" t="str">
        <f>IFERROR(IF(AND('別紙様式3-2（４・５月）'!O94="", O92&lt;&gt;""),P92, P92*VLOOKUP(AF92,【参考】数式用4!$DC$3:$DZ$106,MATCH(N92,【参考】数式用4!$DC$2:$DZ$2,0))),"")</f>
        <v/>
      </c>
      <c r="W92" s="476"/>
      <c r="X92" s="471"/>
      <c r="Y92" s="1004" t="str">
        <f>IFERROR(
     IF(OR('別紙様式3-2（４・５月）'!R94="",'別紙様式3-2（４・５月）'!Z94="ベア加算"),"",
                                            X92*VLOOKUP(N92,【参考】数式用!$AD$2:$AH$27,MATCH(W92,【参考】数式用!$K$4:$N$4,0)+1,0)
      ),"")</f>
        <v/>
      </c>
      <c r="Z92" s="1004"/>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5"/>
      <c r="Q93" s="1016"/>
      <c r="R93" s="468" t="str">
        <f>IFERROR(IF(OR('別紙様式3-2（４・５月）'!R95="",'別紙様式3-2（４・５月）'!Z95="ベア加算"),"",P93*VLOOKUP(N93,【参考】数式用!$AD$2:$AH$27,MATCH(O93,【参考】数式用!$K$4:$N$4,0)+1,0)),"")</f>
        <v/>
      </c>
      <c r="S93" s="120"/>
      <c r="T93" s="1017"/>
      <c r="U93" s="1018"/>
      <c r="V93" s="481" t="str">
        <f>IFERROR(IF(AND('別紙様式3-2（４・５月）'!O95="", O93&lt;&gt;""),P93, P93*VLOOKUP(AF93,【参考】数式用4!$DC$3:$DZ$106,MATCH(N93,【参考】数式用4!$DC$2:$DZ$2,0))),"")</f>
        <v/>
      </c>
      <c r="W93" s="476"/>
      <c r="X93" s="471"/>
      <c r="Y93" s="1004" t="str">
        <f>IFERROR(
     IF(OR('別紙様式3-2（４・５月）'!R95="",'別紙様式3-2（４・５月）'!Z95="ベア加算"),"",
                                            X93*VLOOKUP(N93,【参考】数式用!$AD$2:$AH$27,MATCH(W93,【参考】数式用!$K$4:$N$4,0)+1,0)
      ),"")</f>
        <v/>
      </c>
      <c r="Z93" s="1004"/>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5"/>
      <c r="Q94" s="1016"/>
      <c r="R94" s="468" t="str">
        <f>IFERROR(IF(OR('別紙様式3-2（４・５月）'!R96="",'別紙様式3-2（４・５月）'!Z96="ベア加算"),"",P94*VLOOKUP(N94,【参考】数式用!$AD$2:$AH$27,MATCH(O94,【参考】数式用!$K$4:$N$4,0)+1,0)),"")</f>
        <v/>
      </c>
      <c r="S94" s="120"/>
      <c r="T94" s="1017"/>
      <c r="U94" s="1018"/>
      <c r="V94" s="481" t="str">
        <f>IFERROR(IF(AND('別紙様式3-2（４・５月）'!O96="", O94&lt;&gt;""),P94, P94*VLOOKUP(AF94,【参考】数式用4!$DC$3:$DZ$106,MATCH(N94,【参考】数式用4!$DC$2:$DZ$2,0))),"")</f>
        <v/>
      </c>
      <c r="W94" s="476"/>
      <c r="X94" s="471"/>
      <c r="Y94" s="1004" t="str">
        <f>IFERROR(
     IF(OR('別紙様式3-2（４・５月）'!R96="",'別紙様式3-2（４・５月）'!Z96="ベア加算"),"",
                                            X94*VLOOKUP(N94,【参考】数式用!$AD$2:$AH$27,MATCH(W94,【参考】数式用!$K$4:$N$4,0)+1,0)
      ),"")</f>
        <v/>
      </c>
      <c r="Z94" s="1004"/>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5"/>
      <c r="Q95" s="1016"/>
      <c r="R95" s="468" t="str">
        <f>IFERROR(IF(OR('別紙様式3-2（４・５月）'!R97="",'別紙様式3-2（４・５月）'!Z97="ベア加算"),"",P95*VLOOKUP(N95,【参考】数式用!$AD$2:$AH$27,MATCH(O95,【参考】数式用!$K$4:$N$4,0)+1,0)),"")</f>
        <v/>
      </c>
      <c r="S95" s="120"/>
      <c r="T95" s="1017"/>
      <c r="U95" s="1018"/>
      <c r="V95" s="481" t="str">
        <f>IFERROR(IF(AND('別紙様式3-2（４・５月）'!O97="", O95&lt;&gt;""),P95, P95*VLOOKUP(AF95,【参考】数式用4!$DC$3:$DZ$106,MATCH(N95,【参考】数式用4!$DC$2:$DZ$2,0))),"")</f>
        <v/>
      </c>
      <c r="W95" s="476"/>
      <c r="X95" s="471"/>
      <c r="Y95" s="1004" t="str">
        <f>IFERROR(
     IF(OR('別紙様式3-2（４・５月）'!R97="",'別紙様式3-2（４・５月）'!Z97="ベア加算"),"",
                                            X95*VLOOKUP(N95,【参考】数式用!$AD$2:$AH$27,MATCH(W95,【参考】数式用!$K$4:$N$4,0)+1,0)
      ),"")</f>
        <v/>
      </c>
      <c r="Z95" s="1004"/>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5"/>
      <c r="Q96" s="1016"/>
      <c r="R96" s="468" t="str">
        <f>IFERROR(IF(OR('別紙様式3-2（４・５月）'!R98="",'別紙様式3-2（４・５月）'!Z98="ベア加算"),"",P96*VLOOKUP(N96,【参考】数式用!$AD$2:$AH$27,MATCH(O96,【参考】数式用!$K$4:$N$4,0)+1,0)),"")</f>
        <v/>
      </c>
      <c r="S96" s="120"/>
      <c r="T96" s="1017"/>
      <c r="U96" s="1018"/>
      <c r="V96" s="481" t="str">
        <f>IFERROR(IF(AND('別紙様式3-2（４・５月）'!O98="", O96&lt;&gt;""),P96, P96*VLOOKUP(AF96,【参考】数式用4!$DC$3:$DZ$106,MATCH(N96,【参考】数式用4!$DC$2:$DZ$2,0))),"")</f>
        <v/>
      </c>
      <c r="W96" s="476"/>
      <c r="X96" s="471"/>
      <c r="Y96" s="1004" t="str">
        <f>IFERROR(
     IF(OR('別紙様式3-2（４・５月）'!R98="",'別紙様式3-2（４・５月）'!Z98="ベア加算"),"",
                                            X96*VLOOKUP(N96,【参考】数式用!$AD$2:$AH$27,MATCH(W96,【参考】数式用!$K$4:$N$4,0)+1,0)
      ),"")</f>
        <v/>
      </c>
      <c r="Z96" s="1004"/>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5"/>
      <c r="Q97" s="1016"/>
      <c r="R97" s="468" t="str">
        <f>IFERROR(IF(OR('別紙様式3-2（４・５月）'!R99="",'別紙様式3-2（４・５月）'!Z99="ベア加算"),"",P97*VLOOKUP(N97,【参考】数式用!$AD$2:$AH$27,MATCH(O97,【参考】数式用!$K$4:$N$4,0)+1,0)),"")</f>
        <v/>
      </c>
      <c r="S97" s="120"/>
      <c r="T97" s="1017"/>
      <c r="U97" s="1018"/>
      <c r="V97" s="481" t="str">
        <f>IFERROR(IF(AND('別紙様式3-2（４・５月）'!O99="", O97&lt;&gt;""),P97, P97*VLOOKUP(AF97,【参考】数式用4!$DC$3:$DZ$106,MATCH(N97,【参考】数式用4!$DC$2:$DZ$2,0))),"")</f>
        <v/>
      </c>
      <c r="W97" s="476"/>
      <c r="X97" s="471"/>
      <c r="Y97" s="1004" t="str">
        <f>IFERROR(
     IF(OR('別紙様式3-2（４・５月）'!R99="",'別紙様式3-2（４・５月）'!Z99="ベア加算"),"",
                                            X97*VLOOKUP(N97,【参考】数式用!$AD$2:$AH$27,MATCH(W97,【参考】数式用!$K$4:$N$4,0)+1,0)
      ),"")</f>
        <v/>
      </c>
      <c r="Z97" s="1004"/>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5"/>
      <c r="Q98" s="1016"/>
      <c r="R98" s="468" t="str">
        <f>IFERROR(IF(OR('別紙様式3-2（４・５月）'!R100="",'別紙様式3-2（４・５月）'!Z100="ベア加算"),"",P98*VLOOKUP(N98,【参考】数式用!$AD$2:$AH$27,MATCH(O98,【参考】数式用!$K$4:$N$4,0)+1,0)),"")</f>
        <v/>
      </c>
      <c r="S98" s="120"/>
      <c r="T98" s="1017"/>
      <c r="U98" s="1018"/>
      <c r="V98" s="481" t="str">
        <f>IFERROR(IF(AND('別紙様式3-2（４・５月）'!O100="", O98&lt;&gt;""),P98, P98*VLOOKUP(AF98,【参考】数式用4!$DC$3:$DZ$106,MATCH(N98,【参考】数式用4!$DC$2:$DZ$2,0))),"")</f>
        <v/>
      </c>
      <c r="W98" s="476"/>
      <c r="X98" s="471"/>
      <c r="Y98" s="1004" t="str">
        <f>IFERROR(
     IF(OR('別紙様式3-2（４・５月）'!R100="",'別紙様式3-2（４・５月）'!Z100="ベア加算"),"",
                                            X98*VLOOKUP(N98,【参考】数式用!$AD$2:$AH$27,MATCH(W98,【参考】数式用!$K$4:$N$4,0)+1,0)
      ),"")</f>
        <v/>
      </c>
      <c r="Z98" s="1004"/>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5"/>
      <c r="Q99" s="1016"/>
      <c r="R99" s="468" t="str">
        <f>IFERROR(IF(OR('別紙様式3-2（４・５月）'!R101="",'別紙様式3-2（４・５月）'!Z101="ベア加算"),"",P99*VLOOKUP(N99,【参考】数式用!$AD$2:$AH$27,MATCH(O99,【参考】数式用!$K$4:$N$4,0)+1,0)),"")</f>
        <v/>
      </c>
      <c r="S99" s="120"/>
      <c r="T99" s="1017"/>
      <c r="U99" s="1018"/>
      <c r="V99" s="481" t="str">
        <f>IFERROR(IF(AND('別紙様式3-2（４・５月）'!O101="", O99&lt;&gt;""),P99, P99*VLOOKUP(AF99,【参考】数式用4!$DC$3:$DZ$106,MATCH(N99,【参考】数式用4!$DC$2:$DZ$2,0))),"")</f>
        <v/>
      </c>
      <c r="W99" s="476"/>
      <c r="X99" s="471"/>
      <c r="Y99" s="1004" t="str">
        <f>IFERROR(
     IF(OR('別紙様式3-2（４・５月）'!R101="",'別紙様式3-2（４・５月）'!Z101="ベア加算"),"",
                                            X99*VLOOKUP(N99,【参考】数式用!$AD$2:$AH$27,MATCH(W99,【参考】数式用!$K$4:$N$4,0)+1,0)
      ),"")</f>
        <v/>
      </c>
      <c r="Z99" s="1004"/>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5"/>
      <c r="Q100" s="1016"/>
      <c r="R100" s="468" t="str">
        <f>IFERROR(IF(OR('別紙様式3-2（４・５月）'!R102="",'別紙様式3-2（４・５月）'!Z102="ベア加算"),"",P100*VLOOKUP(N100,【参考】数式用!$AD$2:$AH$27,MATCH(O100,【参考】数式用!$K$4:$N$4,0)+1,0)),"")</f>
        <v/>
      </c>
      <c r="S100" s="120"/>
      <c r="T100" s="1017"/>
      <c r="U100" s="1018"/>
      <c r="V100" s="481" t="str">
        <f>IFERROR(IF(AND('別紙様式3-2（４・５月）'!O102="", O100&lt;&gt;""),P100, P100*VLOOKUP(AF100,【参考】数式用4!$DC$3:$DZ$106,MATCH(N100,【参考】数式用4!$DC$2:$DZ$2,0))),"")</f>
        <v/>
      </c>
      <c r="W100" s="476"/>
      <c r="X100" s="471"/>
      <c r="Y100" s="1004" t="str">
        <f>IFERROR(
     IF(OR('別紙様式3-2（４・５月）'!R102="",'別紙様式3-2（４・５月）'!Z102="ベア加算"),"",
                                            X100*VLOOKUP(N100,【参考】数式用!$AD$2:$AH$27,MATCH(W100,【参考】数式用!$K$4:$N$4,0)+1,0)
      ),"")</f>
        <v/>
      </c>
      <c r="Z100" s="1004"/>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5"/>
      <c r="Q101" s="1016"/>
      <c r="R101" s="468" t="str">
        <f>IFERROR(IF(OR('別紙様式3-2（４・５月）'!R103="",'別紙様式3-2（４・５月）'!Z103="ベア加算"),"",P101*VLOOKUP(N101,【参考】数式用!$AD$2:$AH$27,MATCH(O101,【参考】数式用!$K$4:$N$4,0)+1,0)),"")</f>
        <v/>
      </c>
      <c r="S101" s="120"/>
      <c r="T101" s="1017"/>
      <c r="U101" s="1018"/>
      <c r="V101" s="481" t="str">
        <f>IFERROR(IF(AND('別紙様式3-2（４・５月）'!O103="", O101&lt;&gt;""),P101, P101*VLOOKUP(AF101,【参考】数式用4!$DC$3:$DZ$106,MATCH(N101,【参考】数式用4!$DC$2:$DZ$2,0))),"")</f>
        <v/>
      </c>
      <c r="W101" s="476"/>
      <c r="X101" s="471"/>
      <c r="Y101" s="1004" t="str">
        <f>IFERROR(
     IF(OR('別紙様式3-2（４・５月）'!R103="",'別紙様式3-2（４・５月）'!Z103="ベア加算"),"",
                                            X101*VLOOKUP(N101,【参考】数式用!$AD$2:$AH$27,MATCH(W101,【参考】数式用!$K$4:$N$4,0)+1,0)
      ),"")</f>
        <v/>
      </c>
      <c r="Z101" s="1004"/>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5"/>
      <c r="Q102" s="1016"/>
      <c r="R102" s="468" t="str">
        <f>IFERROR(IF(OR('別紙様式3-2（４・５月）'!R104="",'別紙様式3-2（４・５月）'!Z104="ベア加算"),"",P102*VLOOKUP(N102,【参考】数式用!$AD$2:$AH$27,MATCH(O102,【参考】数式用!$K$4:$N$4,0)+1,0)),"")</f>
        <v/>
      </c>
      <c r="S102" s="120"/>
      <c r="T102" s="1017"/>
      <c r="U102" s="1018"/>
      <c r="V102" s="481" t="str">
        <f>IFERROR(IF(AND('別紙様式3-2（４・５月）'!O104="", O102&lt;&gt;""),P102, P102*VLOOKUP(AF102,【参考】数式用4!$DC$3:$DZ$106,MATCH(N102,【参考】数式用4!$DC$2:$DZ$2,0))),"")</f>
        <v/>
      </c>
      <c r="W102" s="476"/>
      <c r="X102" s="471"/>
      <c r="Y102" s="1004" t="str">
        <f>IFERROR(
     IF(OR('別紙様式3-2（４・５月）'!R104="",'別紙様式3-2（４・５月）'!Z104="ベア加算"),"",
                                            X102*VLOOKUP(N102,【参考】数式用!$AD$2:$AH$27,MATCH(W102,【参考】数式用!$K$4:$N$4,0)+1,0)
      ),"")</f>
        <v/>
      </c>
      <c r="Z102" s="1004"/>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5"/>
      <c r="Q103" s="1016"/>
      <c r="R103" s="468" t="str">
        <f>IFERROR(IF(OR('別紙様式3-2（４・５月）'!R105="",'別紙様式3-2（４・５月）'!Z105="ベア加算"),"",P103*VLOOKUP(N103,【参考】数式用!$AD$2:$AH$27,MATCH(O103,【参考】数式用!$K$4:$N$4,0)+1,0)),"")</f>
        <v/>
      </c>
      <c r="S103" s="120"/>
      <c r="T103" s="1017"/>
      <c r="U103" s="1018"/>
      <c r="V103" s="481" t="str">
        <f>IFERROR(IF(AND('別紙様式3-2（４・５月）'!O105="", O103&lt;&gt;""),P103, P103*VLOOKUP(AF103,【参考】数式用4!$DC$3:$DZ$106,MATCH(N103,【参考】数式用4!$DC$2:$DZ$2,0))),"")</f>
        <v/>
      </c>
      <c r="W103" s="476"/>
      <c r="X103" s="471"/>
      <c r="Y103" s="1004" t="str">
        <f>IFERROR(
     IF(OR('別紙様式3-2（４・５月）'!R105="",'別紙様式3-2（４・５月）'!Z105="ベア加算"),"",
                                            X103*VLOOKUP(N103,【参考】数式用!$AD$2:$AH$27,MATCH(W103,【参考】数式用!$K$4:$N$4,0)+1,0)
      ),"")</f>
        <v/>
      </c>
      <c r="Z103" s="1004"/>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5"/>
      <c r="Q104" s="1016"/>
      <c r="R104" s="468" t="str">
        <f>IFERROR(IF(OR('別紙様式3-2（４・５月）'!R106="",'別紙様式3-2（４・５月）'!Z106="ベア加算"),"",P104*VLOOKUP(N104,【参考】数式用!$AD$2:$AH$27,MATCH(O104,【参考】数式用!$K$4:$N$4,0)+1,0)),"")</f>
        <v/>
      </c>
      <c r="S104" s="120"/>
      <c r="T104" s="1017"/>
      <c r="U104" s="1018"/>
      <c r="V104" s="481" t="str">
        <f>IFERROR(IF(AND('別紙様式3-2（４・５月）'!O106="", O104&lt;&gt;""),P104, P104*VLOOKUP(AF104,【参考】数式用4!$DC$3:$DZ$106,MATCH(N104,【参考】数式用4!$DC$2:$DZ$2,0))),"")</f>
        <v/>
      </c>
      <c r="W104" s="476"/>
      <c r="X104" s="471"/>
      <c r="Y104" s="1004" t="str">
        <f>IFERROR(
     IF(OR('別紙様式3-2（４・５月）'!R106="",'別紙様式3-2（４・５月）'!Z106="ベア加算"),"",
                                            X104*VLOOKUP(N104,【参考】数式用!$AD$2:$AH$27,MATCH(W104,【参考】数式用!$K$4:$N$4,0)+1,0)
      ),"")</f>
        <v/>
      </c>
      <c r="Z104" s="1004"/>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5"/>
      <c r="Q105" s="1016"/>
      <c r="R105" s="468" t="str">
        <f>IFERROR(IF(OR('別紙様式3-2（４・５月）'!R107="",'別紙様式3-2（４・５月）'!Z107="ベア加算"),"",P105*VLOOKUP(N105,【参考】数式用!$AD$2:$AH$27,MATCH(O105,【参考】数式用!$K$4:$N$4,0)+1,0)),"")</f>
        <v/>
      </c>
      <c r="S105" s="120"/>
      <c r="T105" s="1017"/>
      <c r="U105" s="1018"/>
      <c r="V105" s="481" t="str">
        <f>IFERROR(IF(AND('別紙様式3-2（４・５月）'!O107="", O105&lt;&gt;""),P105, P105*VLOOKUP(AF105,【参考】数式用4!$DC$3:$DZ$106,MATCH(N105,【参考】数式用4!$DC$2:$DZ$2,0))),"")</f>
        <v/>
      </c>
      <c r="W105" s="476"/>
      <c r="X105" s="471"/>
      <c r="Y105" s="1004" t="str">
        <f>IFERROR(
     IF(OR('別紙様式3-2（４・５月）'!R107="",'別紙様式3-2（４・５月）'!Z107="ベア加算"),"",
                                            X105*VLOOKUP(N105,【参考】数式用!$AD$2:$AH$27,MATCH(W105,【参考】数式用!$K$4:$N$4,0)+1,0)
      ),"")</f>
        <v/>
      </c>
      <c r="Z105" s="1004"/>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5"/>
      <c r="Q106" s="1016"/>
      <c r="R106" s="468" t="str">
        <f>IFERROR(IF(OR('別紙様式3-2（４・５月）'!R108="",'別紙様式3-2（４・５月）'!Z108="ベア加算"),"",P106*VLOOKUP(N106,【参考】数式用!$AD$2:$AH$27,MATCH(O106,【参考】数式用!$K$4:$N$4,0)+1,0)),"")</f>
        <v/>
      </c>
      <c r="S106" s="120"/>
      <c r="T106" s="1017"/>
      <c r="U106" s="1018"/>
      <c r="V106" s="481" t="str">
        <f>IFERROR(IF(AND('別紙様式3-2（４・５月）'!O108="", O106&lt;&gt;""),P106, P106*VLOOKUP(AF106,【参考】数式用4!$DC$3:$DZ$106,MATCH(N106,【参考】数式用4!$DC$2:$DZ$2,0))),"")</f>
        <v/>
      </c>
      <c r="W106" s="476"/>
      <c r="X106" s="471"/>
      <c r="Y106" s="1004" t="str">
        <f>IFERROR(
     IF(OR('別紙様式3-2（４・５月）'!R108="",'別紙様式3-2（４・５月）'!Z108="ベア加算"),"",
                                            X106*VLOOKUP(N106,【参考】数式用!$AD$2:$AH$27,MATCH(W106,【参考】数式用!$K$4:$N$4,0)+1,0)
      ),"")</f>
        <v/>
      </c>
      <c r="Z106" s="1004"/>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5"/>
      <c r="Q107" s="1016"/>
      <c r="R107" s="468" t="str">
        <f>IFERROR(IF(OR('別紙様式3-2（４・５月）'!R109="",'別紙様式3-2（４・５月）'!Z109="ベア加算"),"",P107*VLOOKUP(N107,【参考】数式用!$AD$2:$AH$27,MATCH(O107,【参考】数式用!$K$4:$N$4,0)+1,0)),"")</f>
        <v/>
      </c>
      <c r="S107" s="120"/>
      <c r="T107" s="1017"/>
      <c r="U107" s="1018"/>
      <c r="V107" s="481" t="str">
        <f>IFERROR(IF(AND('別紙様式3-2（４・５月）'!O109="", O107&lt;&gt;""),P107, P107*VLOOKUP(AF107,【参考】数式用4!$DC$3:$DZ$106,MATCH(N107,【参考】数式用4!$DC$2:$DZ$2,0))),"")</f>
        <v/>
      </c>
      <c r="W107" s="476"/>
      <c r="X107" s="471"/>
      <c r="Y107" s="1004" t="str">
        <f>IFERROR(
     IF(OR('別紙様式3-2（４・５月）'!R109="",'別紙様式3-2（４・５月）'!Z109="ベア加算"),"",
                                            X107*VLOOKUP(N107,【参考】数式用!$AD$2:$AH$27,MATCH(W107,【参考】数式用!$K$4:$N$4,0)+1,0)
      ),"")</f>
        <v/>
      </c>
      <c r="Z107" s="1004"/>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5"/>
      <c r="Q108" s="1016"/>
      <c r="R108" s="468" t="str">
        <f>IFERROR(IF(OR('別紙様式3-2（４・５月）'!R110="",'別紙様式3-2（４・５月）'!Z110="ベア加算"),"",P108*VLOOKUP(N108,【参考】数式用!$AD$2:$AH$27,MATCH(O108,【参考】数式用!$K$4:$N$4,0)+1,0)),"")</f>
        <v/>
      </c>
      <c r="S108" s="120"/>
      <c r="T108" s="1017"/>
      <c r="U108" s="1018"/>
      <c r="V108" s="481" t="str">
        <f>IFERROR(IF(AND('別紙様式3-2（４・５月）'!O110="", O108&lt;&gt;""),P108, P108*VLOOKUP(AF108,【参考】数式用4!$DC$3:$DZ$106,MATCH(N108,【参考】数式用4!$DC$2:$DZ$2,0))),"")</f>
        <v/>
      </c>
      <c r="W108" s="476"/>
      <c r="X108" s="471"/>
      <c r="Y108" s="1004" t="str">
        <f>IFERROR(
     IF(OR('別紙様式3-2（４・５月）'!R110="",'別紙様式3-2（４・５月）'!Z110="ベア加算"),"",
                                            X108*VLOOKUP(N108,【参考】数式用!$AD$2:$AH$27,MATCH(W108,【参考】数式用!$K$4:$N$4,0)+1,0)
      ),"")</f>
        <v/>
      </c>
      <c r="Z108" s="1004"/>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5"/>
      <c r="Q109" s="1016"/>
      <c r="R109" s="468" t="str">
        <f>IFERROR(IF(OR('別紙様式3-2（４・５月）'!R111="",'別紙様式3-2（４・５月）'!Z111="ベア加算"),"",P109*VLOOKUP(N109,【参考】数式用!$AD$2:$AH$27,MATCH(O109,【参考】数式用!$K$4:$N$4,0)+1,0)),"")</f>
        <v/>
      </c>
      <c r="S109" s="120"/>
      <c r="T109" s="1017"/>
      <c r="U109" s="1018"/>
      <c r="V109" s="481" t="str">
        <f>IFERROR(IF(AND('別紙様式3-2（４・５月）'!O111="", O109&lt;&gt;""),P109, P109*VLOOKUP(AF109,【参考】数式用4!$DC$3:$DZ$106,MATCH(N109,【参考】数式用4!$DC$2:$DZ$2,0))),"")</f>
        <v/>
      </c>
      <c r="W109" s="476"/>
      <c r="X109" s="471"/>
      <c r="Y109" s="1004" t="str">
        <f>IFERROR(
     IF(OR('別紙様式3-2（４・５月）'!R111="",'別紙様式3-2（４・５月）'!Z111="ベア加算"),"",
                                            X109*VLOOKUP(N109,【参考】数式用!$AD$2:$AH$27,MATCH(W109,【参考】数式用!$K$4:$N$4,0)+1,0)
      ),"")</f>
        <v/>
      </c>
      <c r="Z109" s="1004"/>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5"/>
      <c r="Q110" s="1016"/>
      <c r="R110" s="468" t="str">
        <f>IFERROR(IF(OR('別紙様式3-2（４・５月）'!R112="",'別紙様式3-2（４・５月）'!Z112="ベア加算"),"",P110*VLOOKUP(N110,【参考】数式用!$AD$2:$AH$27,MATCH(O110,【参考】数式用!$K$4:$N$4,0)+1,0)),"")</f>
        <v/>
      </c>
      <c r="S110" s="120"/>
      <c r="T110" s="1017"/>
      <c r="U110" s="1018"/>
      <c r="V110" s="481" t="str">
        <f>IFERROR(IF(AND('別紙様式3-2（４・５月）'!O112="", O110&lt;&gt;""),P110, P110*VLOOKUP(AF110,【参考】数式用4!$DC$3:$DZ$106,MATCH(N110,【参考】数式用4!$DC$2:$DZ$2,0))),"")</f>
        <v/>
      </c>
      <c r="W110" s="476"/>
      <c r="X110" s="471"/>
      <c r="Y110" s="1004" t="str">
        <f>IFERROR(
     IF(OR('別紙様式3-2（４・５月）'!R112="",'別紙様式3-2（４・５月）'!Z112="ベア加算"),"",
                                            X110*VLOOKUP(N110,【参考】数式用!$AD$2:$AH$27,MATCH(W110,【参考】数式用!$K$4:$N$4,0)+1,0)
      ),"")</f>
        <v/>
      </c>
      <c r="Z110" s="1004"/>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5"/>
      <c r="Q111" s="1016"/>
      <c r="R111" s="468" t="str">
        <f>IFERROR(IF(OR('別紙様式3-2（４・５月）'!R113="",'別紙様式3-2（４・５月）'!Z113="ベア加算"),"",P111*VLOOKUP(N111,【参考】数式用!$AD$2:$AH$27,MATCH(O111,【参考】数式用!$K$4:$N$4,0)+1,0)),"")</f>
        <v/>
      </c>
      <c r="S111" s="120"/>
      <c r="T111" s="1017"/>
      <c r="U111" s="1018"/>
      <c r="V111" s="481" t="str">
        <f>IFERROR(IF(AND('別紙様式3-2（４・５月）'!O113="", O111&lt;&gt;""),P111, P111*VLOOKUP(AF111,【参考】数式用4!$DC$3:$DZ$106,MATCH(N111,【参考】数式用4!$DC$2:$DZ$2,0))),"")</f>
        <v/>
      </c>
      <c r="W111" s="476"/>
      <c r="X111" s="471"/>
      <c r="Y111" s="1004" t="str">
        <f>IFERROR(
     IF(OR('別紙様式3-2（４・５月）'!R113="",'別紙様式3-2（４・５月）'!Z113="ベア加算"),"",
                                            X111*VLOOKUP(N111,【参考】数式用!$AD$2:$AH$27,MATCH(W111,【参考】数式用!$K$4:$N$4,0)+1,0)
      ),"")</f>
        <v/>
      </c>
      <c r="Z111" s="1004"/>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5"/>
      <c r="Q112" s="1016"/>
      <c r="R112" s="468" t="str">
        <f>IFERROR(IF(OR('別紙様式3-2（４・５月）'!R114="",'別紙様式3-2（４・５月）'!Z114="ベア加算"),"",P112*VLOOKUP(N112,【参考】数式用!$AD$2:$AH$27,MATCH(O112,【参考】数式用!$K$4:$N$4,0)+1,0)),"")</f>
        <v/>
      </c>
      <c r="S112" s="120"/>
      <c r="T112" s="1017"/>
      <c r="U112" s="1018"/>
      <c r="V112" s="481" t="str">
        <f>IFERROR(IF(AND('別紙様式3-2（４・５月）'!O114="", O112&lt;&gt;""),P112, P112*VLOOKUP(AF112,【参考】数式用4!$DC$3:$DZ$106,MATCH(N112,【参考】数式用4!$DC$2:$DZ$2,0))),"")</f>
        <v/>
      </c>
      <c r="W112" s="476"/>
      <c r="X112" s="471"/>
      <c r="Y112" s="1004" t="str">
        <f>IFERROR(
     IF(OR('別紙様式3-2（４・５月）'!R114="",'別紙様式3-2（４・５月）'!Z114="ベア加算"),"",
                                            X112*VLOOKUP(N112,【参考】数式用!$AD$2:$AH$27,MATCH(W112,【参考】数式用!$K$4:$N$4,0)+1,0)
      ),"")</f>
        <v/>
      </c>
      <c r="Z112" s="1004"/>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5"/>
      <c r="Q113" s="1016"/>
      <c r="R113" s="468" t="str">
        <f>IFERROR(IF(OR('別紙様式3-2（４・５月）'!R115="",'別紙様式3-2（４・５月）'!Z115="ベア加算"),"",P113*VLOOKUP(N113,【参考】数式用!$AD$2:$AH$27,MATCH(O113,【参考】数式用!$K$4:$N$4,0)+1,0)),"")</f>
        <v/>
      </c>
      <c r="S113" s="120"/>
      <c r="T113" s="1015"/>
      <c r="U113" s="1016"/>
      <c r="V113" s="481" t="str">
        <f>IFERROR(IF(AND('別紙様式3-2（４・５月）'!O115="", O113&lt;&gt;""),P113, P113*VLOOKUP(AF113,【参考】数式用4!$DC$3:$DZ$106,MATCH(N113,【参考】数式用4!$DC$2:$DZ$2,0))),"")</f>
        <v/>
      </c>
      <c r="W113" s="477"/>
      <c r="X113" s="478"/>
      <c r="Y113" s="1005" t="str">
        <f>IFERROR(
     IF(OR('別紙様式3-2（４・５月）'!R115="",'別紙様式3-2（４・５月）'!Z115="ベア加算"),"",
                                            X113*VLOOKUP(N113,【参考】数式用!$AD$2:$AH$27,MATCH(W113,【参考】数式用!$K$4:$N$4,0)+1,0)
      ),"")</f>
        <v/>
      </c>
      <c r="Z113" s="1005"/>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9AB09-FAC5-44B7-B032-E81C5F4550E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3.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kyufu4</cp:lastModifiedBy>
  <cp:revision/>
  <cp:lastPrinted>2024-11-25T05:27:58Z</cp:lastPrinted>
  <dcterms:created xsi:type="dcterms:W3CDTF">2023-01-10T13:53:21Z</dcterms:created>
  <dcterms:modified xsi:type="dcterms:W3CDTF">2024-11-29T02:34:53Z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